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32" tabRatio="819" firstSheet="1" activeTab="1"/>
  </bookViews>
  <sheets>
    <sheet name="Digital Maturity Assessment ALL" sheetId="7" state="hidden" r:id="rId1"/>
    <sheet name="Cover" sheetId="4" r:id="rId2"/>
    <sheet name="1. Purpose" sheetId="22" r:id="rId3"/>
    <sheet name="2. Individual Profile" sheetId="15" r:id="rId4"/>
    <sheet name="3. Self-Assessment" sheetId="18" r:id="rId5"/>
    <sheet name="4. Raw Scores" sheetId="19" r:id="rId6"/>
    <sheet name="5. Reporting" sheetId="17" r:id="rId7"/>
    <sheet name="6. Reference data" sheetId="21" r:id="rId8"/>
  </sheets>
  <definedNames>
    <definedName name="_xlnm._FilterDatabase" localSheetId="4" hidden="1">'3. Self-Assessment'!$A$8:$E$45</definedName>
    <definedName name="_xlnm._FilterDatabase" localSheetId="5" hidden="1">'4. Raw Scores'!$A$7:$E$56</definedName>
    <definedName name="_xlnm._FilterDatabase" localSheetId="7" hidden="1">'6. Reference data'!$A$7:$F$44</definedName>
    <definedName name="_xlnm._FilterDatabase" localSheetId="0" hidden="1">'Digital Maturity Assessment ALL'!$A$3:$C$43</definedName>
    <definedName name="_xlnm.Print_Area" localSheetId="2">'1. Purpose'!$A$2:$N$34</definedName>
    <definedName name="_xlnm.Print_Area" localSheetId="3">'2. Individual Profile'!$A$1:$G$18</definedName>
    <definedName name="_xlnm.Print_Area" localSheetId="4">'3. Self-Assessment'!$A$1:$D$45</definedName>
    <definedName name="_xlnm.Print_Area" localSheetId="5">'4. Raw Scores'!$A$1:$F$58</definedName>
    <definedName name="_xlnm.Print_Area" localSheetId="6">'5. Reporting'!$A$1:$L$29</definedName>
    <definedName name="_xlnm.Print_Area" localSheetId="7">'6. Reference data'!$A$1:$G$47</definedName>
    <definedName name="_xlnm.Print_Area" localSheetId="1">Cover!$A$1:$O$27</definedName>
    <definedName name="_xlnm.Print_Titles" localSheetId="4">'3. Self-Assessment'!$8:$8</definedName>
    <definedName name="_xlnm.Print_Titles" localSheetId="5">'4. Raw Scores'!$7:$7</definedName>
  </definedNames>
  <calcPr calcId="152511"/>
</workbook>
</file>

<file path=xl/calcChain.xml><?xml version="1.0" encoding="utf-8"?>
<calcChain xmlns="http://schemas.openxmlformats.org/spreadsheetml/2006/main">
  <c r="D8" i="19" l="1"/>
  <c r="E8" i="19" s="1"/>
  <c r="A2" i="22" l="1"/>
  <c r="C44" i="19"/>
  <c r="B44" i="19"/>
  <c r="A44" i="19"/>
  <c r="C43" i="19"/>
  <c r="B43" i="19"/>
  <c r="A43" i="19"/>
  <c r="C42" i="19"/>
  <c r="B42" i="19"/>
  <c r="A42" i="19"/>
  <c r="C41" i="19"/>
  <c r="B41" i="19"/>
  <c r="A41" i="19"/>
  <c r="C40" i="19"/>
  <c r="B40" i="19"/>
  <c r="A40" i="19"/>
  <c r="C39" i="19"/>
  <c r="B39" i="19"/>
  <c r="A39" i="19"/>
  <c r="C38" i="19"/>
  <c r="B38" i="19"/>
  <c r="A38" i="19"/>
  <c r="C37" i="19"/>
  <c r="B37" i="19"/>
  <c r="A37" i="19"/>
  <c r="C36" i="19"/>
  <c r="B36" i="19"/>
  <c r="A36" i="19"/>
  <c r="C35" i="19"/>
  <c r="B35" i="19"/>
  <c r="A35" i="19"/>
  <c r="C34" i="19"/>
  <c r="B34" i="19"/>
  <c r="A34" i="19"/>
  <c r="C33" i="19"/>
  <c r="B33" i="19"/>
  <c r="A33" i="19"/>
  <c r="C32" i="19"/>
  <c r="B32" i="19"/>
  <c r="A32" i="19"/>
  <c r="C31" i="19"/>
  <c r="B31" i="19"/>
  <c r="A31" i="19"/>
  <c r="C30" i="19"/>
  <c r="B30" i="19"/>
  <c r="A30" i="19"/>
  <c r="C29" i="19"/>
  <c r="B29" i="19"/>
  <c r="A29" i="19"/>
  <c r="C28" i="19"/>
  <c r="B28" i="19"/>
  <c r="A28" i="19"/>
  <c r="C27" i="19"/>
  <c r="B27" i="19"/>
  <c r="A27" i="19"/>
  <c r="C26" i="19"/>
  <c r="B26" i="19"/>
  <c r="A26" i="19"/>
  <c r="C25" i="19"/>
  <c r="B25" i="19"/>
  <c r="A25" i="19"/>
  <c r="C24" i="19"/>
  <c r="B24" i="19"/>
  <c r="A24" i="19"/>
  <c r="C23" i="19"/>
  <c r="B23" i="19"/>
  <c r="A23" i="19"/>
  <c r="C22" i="19"/>
  <c r="B22" i="19"/>
  <c r="A22" i="19"/>
  <c r="C21" i="19"/>
  <c r="B21" i="19"/>
  <c r="A21" i="19"/>
  <c r="C20" i="19"/>
  <c r="B20" i="19"/>
  <c r="A20" i="19"/>
  <c r="C19" i="19"/>
  <c r="B19" i="19"/>
  <c r="A19" i="19"/>
  <c r="C18" i="19"/>
  <c r="B18" i="19"/>
  <c r="A18" i="19"/>
  <c r="C17" i="19"/>
  <c r="B17" i="19"/>
  <c r="A17" i="19"/>
  <c r="C16" i="19"/>
  <c r="B16" i="19"/>
  <c r="A16" i="19"/>
  <c r="C15" i="19"/>
  <c r="B15" i="19"/>
  <c r="A15" i="19"/>
  <c r="C14" i="19"/>
  <c r="B14" i="19"/>
  <c r="A14" i="19"/>
  <c r="C13" i="19"/>
  <c r="B13" i="19"/>
  <c r="A13" i="19"/>
  <c r="C12" i="19"/>
  <c r="B12" i="19"/>
  <c r="A12" i="19"/>
  <c r="C11" i="19"/>
  <c r="B11" i="19"/>
  <c r="A11" i="19"/>
  <c r="C10" i="19"/>
  <c r="B10" i="19"/>
  <c r="A10" i="19"/>
  <c r="C9" i="19"/>
  <c r="B9" i="19"/>
  <c r="A9" i="19"/>
  <c r="C8" i="19"/>
  <c r="B8" i="19"/>
  <c r="A8" i="19"/>
  <c r="C45" i="18"/>
  <c r="B45" i="18"/>
  <c r="A45" i="18"/>
  <c r="C44" i="18"/>
  <c r="B44" i="18"/>
  <c r="A44" i="18"/>
  <c r="C43" i="18"/>
  <c r="B43" i="18"/>
  <c r="A43" i="18"/>
  <c r="C42" i="18"/>
  <c r="B42" i="18"/>
  <c r="A42" i="18"/>
  <c r="C41" i="18"/>
  <c r="B41" i="18"/>
  <c r="A41" i="18"/>
  <c r="C40" i="18"/>
  <c r="B40" i="18"/>
  <c r="A40" i="18"/>
  <c r="C39" i="18"/>
  <c r="B39" i="18"/>
  <c r="A39" i="18"/>
  <c r="C38" i="18"/>
  <c r="B38" i="18"/>
  <c r="A38" i="18"/>
  <c r="C37" i="18"/>
  <c r="B37" i="18"/>
  <c r="A37" i="18"/>
  <c r="C36" i="18"/>
  <c r="B36" i="18"/>
  <c r="A36" i="18"/>
  <c r="C35" i="18"/>
  <c r="B35" i="18"/>
  <c r="A35" i="18"/>
  <c r="C34" i="18"/>
  <c r="B34" i="18"/>
  <c r="A34" i="18"/>
  <c r="C33" i="18"/>
  <c r="B33" i="18"/>
  <c r="A33" i="18"/>
  <c r="C32" i="18"/>
  <c r="B32" i="18"/>
  <c r="A32" i="18"/>
  <c r="C31" i="18"/>
  <c r="B31" i="18"/>
  <c r="A31" i="18"/>
  <c r="C30" i="18"/>
  <c r="B30" i="18"/>
  <c r="A30" i="18"/>
  <c r="C29" i="18"/>
  <c r="B29" i="18"/>
  <c r="A29" i="18"/>
  <c r="C28" i="18"/>
  <c r="B28" i="18"/>
  <c r="A28" i="18"/>
  <c r="C27" i="18"/>
  <c r="B27" i="18"/>
  <c r="A27" i="18"/>
  <c r="C26" i="18"/>
  <c r="B26" i="18"/>
  <c r="A26" i="18"/>
  <c r="C25" i="18"/>
  <c r="B25" i="18"/>
  <c r="A25" i="18"/>
  <c r="C24" i="18"/>
  <c r="B24" i="18"/>
  <c r="A24" i="18"/>
  <c r="C23" i="18"/>
  <c r="B23" i="18"/>
  <c r="A23" i="18"/>
  <c r="C22" i="18"/>
  <c r="B22" i="18"/>
  <c r="A22" i="18"/>
  <c r="C21" i="18"/>
  <c r="B21" i="18"/>
  <c r="A21" i="18"/>
  <c r="C20" i="18"/>
  <c r="B20" i="18"/>
  <c r="A20" i="18"/>
  <c r="C19" i="18"/>
  <c r="B19" i="18"/>
  <c r="A19" i="18"/>
  <c r="C18" i="18"/>
  <c r="B18" i="18"/>
  <c r="A18" i="18"/>
  <c r="C17" i="18"/>
  <c r="B17" i="18"/>
  <c r="A17" i="18"/>
  <c r="C16" i="18"/>
  <c r="B16" i="18"/>
  <c r="A16" i="18"/>
  <c r="C15" i="18"/>
  <c r="B15" i="18"/>
  <c r="A15" i="18"/>
  <c r="C14" i="18"/>
  <c r="B14" i="18"/>
  <c r="A14" i="18"/>
  <c r="C13" i="18"/>
  <c r="B13" i="18"/>
  <c r="A13" i="18"/>
  <c r="C12" i="18"/>
  <c r="B12" i="18"/>
  <c r="A12" i="18"/>
  <c r="C11" i="18"/>
  <c r="B11" i="18"/>
  <c r="A11" i="18"/>
  <c r="C10" i="18"/>
  <c r="B10" i="18"/>
  <c r="A10" i="18"/>
  <c r="C9" i="18"/>
  <c r="B9" i="18"/>
  <c r="A9" i="18"/>
  <c r="E9" i="18" l="1"/>
  <c r="G20" i="17"/>
  <c r="G21" i="17"/>
  <c r="G22" i="17"/>
  <c r="G23" i="17"/>
  <c r="G11" i="17"/>
  <c r="G12" i="17"/>
  <c r="G13" i="17"/>
  <c r="G14" i="17"/>
  <c r="G15" i="17"/>
  <c r="A1" i="22"/>
  <c r="A1" i="21" l="1"/>
  <c r="D10" i="19"/>
  <c r="E10" i="19" s="1"/>
  <c r="D11" i="19"/>
  <c r="E11" i="19" s="1"/>
  <c r="D12" i="19"/>
  <c r="E12" i="19" s="1"/>
  <c r="D13" i="19"/>
  <c r="E13" i="19" s="1"/>
  <c r="D14" i="19"/>
  <c r="E14" i="19" s="1"/>
  <c r="D15" i="19"/>
  <c r="E15" i="19" s="1"/>
  <c r="D16" i="19"/>
  <c r="E16" i="19" s="1"/>
  <c r="D17" i="19"/>
  <c r="E17" i="19" s="1"/>
  <c r="D18" i="19"/>
  <c r="E18" i="19" s="1"/>
  <c r="D19" i="19"/>
  <c r="E19" i="19" s="1"/>
  <c r="D20" i="19"/>
  <c r="E20" i="19" s="1"/>
  <c r="D21" i="19"/>
  <c r="E21" i="19" s="1"/>
  <c r="D22" i="19"/>
  <c r="D23" i="19"/>
  <c r="E23" i="19" s="1"/>
  <c r="D24" i="19"/>
  <c r="E24" i="19" s="1"/>
  <c r="D25" i="19"/>
  <c r="E25" i="19" s="1"/>
  <c r="D26" i="19"/>
  <c r="E26" i="19" s="1"/>
  <c r="D27" i="19"/>
  <c r="E27" i="19" s="1"/>
  <c r="D28" i="19"/>
  <c r="E28" i="19" s="1"/>
  <c r="D29" i="19"/>
  <c r="E29" i="19" s="1"/>
  <c r="D30" i="19"/>
  <c r="E30" i="19" s="1"/>
  <c r="D31" i="19"/>
  <c r="E31" i="19" s="1"/>
  <c r="D32" i="19"/>
  <c r="E32" i="19" s="1"/>
  <c r="D33" i="19"/>
  <c r="E33" i="19" s="1"/>
  <c r="D34" i="19"/>
  <c r="E34" i="19" s="1"/>
  <c r="D35" i="19"/>
  <c r="E35" i="19" s="1"/>
  <c r="D36" i="19"/>
  <c r="E36" i="19" s="1"/>
  <c r="D37" i="19"/>
  <c r="E37" i="19" s="1"/>
  <c r="D38" i="19"/>
  <c r="E38" i="19" s="1"/>
  <c r="D39" i="19"/>
  <c r="E39" i="19" s="1"/>
  <c r="D40" i="19"/>
  <c r="E40" i="19" s="1"/>
  <c r="D41" i="19"/>
  <c r="E41" i="19" s="1"/>
  <c r="D42" i="19"/>
  <c r="E42" i="19" s="1"/>
  <c r="D43" i="19"/>
  <c r="E43" i="19" s="1"/>
  <c r="D44" i="19"/>
  <c r="E44" i="19" s="1"/>
  <c r="D9" i="19"/>
  <c r="E9" i="19" s="1"/>
  <c r="A1" i="19"/>
  <c r="A2" i="19"/>
  <c r="E22" i="19"/>
  <c r="E45" i="18"/>
  <c r="E44" i="18"/>
  <c r="E54" i="19" l="1"/>
  <c r="B21" i="17" s="1"/>
  <c r="C21" i="17" s="1"/>
  <c r="E51" i="19"/>
  <c r="B15" i="17" s="1"/>
  <c r="C15" i="17" s="1"/>
  <c r="E50" i="19"/>
  <c r="B14" i="17" s="1"/>
  <c r="C14" i="17" s="1"/>
  <c r="E47" i="19"/>
  <c r="B11" i="17" s="1"/>
  <c r="C11" i="17" s="1"/>
  <c r="E48" i="19"/>
  <c r="B12" i="17" s="1"/>
  <c r="C12" i="17" s="1"/>
  <c r="E46" i="19"/>
  <c r="B10" i="17" s="1"/>
  <c r="E56" i="19"/>
  <c r="B23" i="17" s="1"/>
  <c r="C23" i="17" s="1"/>
  <c r="E45" i="19"/>
  <c r="E55" i="19"/>
  <c r="B22" i="17" s="1"/>
  <c r="C22" i="17" s="1"/>
  <c r="E53" i="19"/>
  <c r="B20" i="17" s="1"/>
  <c r="C20" i="17" s="1"/>
  <c r="E49" i="19"/>
  <c r="B13" i="17" s="1"/>
  <c r="C13" i="17" s="1"/>
  <c r="E52" i="19"/>
  <c r="B19" i="17" s="1"/>
  <c r="E29" i="18"/>
  <c r="H11" i="17" l="1"/>
  <c r="D11" i="17"/>
  <c r="D13" i="17"/>
  <c r="H13" i="17"/>
  <c r="D23" i="17"/>
  <c r="H23" i="17"/>
  <c r="D14" i="17"/>
  <c r="H14" i="17"/>
  <c r="H20" i="17"/>
  <c r="D20" i="17"/>
  <c r="H15" i="17"/>
  <c r="D15" i="17"/>
  <c r="D22" i="17"/>
  <c r="H22" i="17"/>
  <c r="H12" i="17"/>
  <c r="D12" i="17"/>
  <c r="D21" i="17"/>
  <c r="H21" i="17"/>
  <c r="G19" i="17"/>
  <c r="G10" i="17"/>
  <c r="A2" i="15"/>
  <c r="A1" i="15"/>
  <c r="A2" i="17" l="1"/>
  <c r="A1" i="17"/>
  <c r="A2" i="18"/>
  <c r="A1" i="18"/>
  <c r="E36" i="18" l="1"/>
  <c r="E22" i="18"/>
  <c r="E43" i="18" l="1"/>
  <c r="E42" i="18"/>
  <c r="E41" i="18"/>
  <c r="E40" i="18"/>
  <c r="E39" i="18"/>
  <c r="E38" i="18"/>
  <c r="E37" i="18"/>
  <c r="E35" i="18"/>
  <c r="E34" i="18"/>
  <c r="E33" i="18"/>
  <c r="E32" i="18"/>
  <c r="E31" i="18"/>
  <c r="E30" i="18"/>
  <c r="E28" i="18"/>
  <c r="E27" i="18"/>
  <c r="E26" i="18"/>
  <c r="E25" i="18"/>
  <c r="E24" i="18"/>
  <c r="E23" i="18"/>
  <c r="E21" i="18"/>
  <c r="E20" i="18"/>
  <c r="E19" i="18"/>
  <c r="E18" i="18"/>
  <c r="E17" i="18"/>
  <c r="E16" i="18"/>
  <c r="E15" i="18"/>
  <c r="E14" i="18"/>
  <c r="E13" i="18"/>
  <c r="E12" i="18"/>
  <c r="E11" i="18"/>
  <c r="E10" i="18"/>
  <c r="C19" i="17" l="1"/>
  <c r="H19" i="17" l="1"/>
  <c r="I19" i="17" s="1"/>
  <c r="D19" i="17"/>
  <c r="I20" i="17"/>
  <c r="C10" i="17"/>
  <c r="D10" i="17" s="1"/>
  <c r="I12" i="17"/>
  <c r="I11" i="17" l="1"/>
  <c r="H10" i="17"/>
  <c r="I10" i="17" s="1"/>
  <c r="I23" i="17" l="1"/>
  <c r="I22" i="17"/>
  <c r="I14" i="17" l="1"/>
  <c r="I21" i="17"/>
  <c r="I13" i="17" l="1"/>
  <c r="I15" i="17"/>
</calcChain>
</file>

<file path=xl/comments1.xml><?xml version="1.0" encoding="utf-8"?>
<comments xmlns="http://schemas.openxmlformats.org/spreadsheetml/2006/main">
  <authors>
    <author>Author</author>
  </authors>
  <commentList>
    <comment ref="F9" authorId="0" shapeId="0">
      <text>
        <r>
          <rPr>
            <sz val="9"/>
            <color indexed="81"/>
            <rFont val="Tahoma"/>
            <family val="2"/>
          </rPr>
          <t>Target Maturity Ratings to be determined as part of next steps.</t>
        </r>
      </text>
    </comment>
    <comment ref="I9" authorId="0" shapeId="0">
      <text>
        <r>
          <rPr>
            <sz val="9"/>
            <color indexed="81"/>
            <rFont val="Tahoma"/>
            <family val="2"/>
          </rPr>
          <t xml:space="preserve">Illustrative gap analysis. These can be altered as needed. 
</t>
        </r>
      </text>
    </comment>
  </commentList>
</comments>
</file>

<file path=xl/sharedStrings.xml><?xml version="1.0" encoding="utf-8"?>
<sst xmlns="http://schemas.openxmlformats.org/spreadsheetml/2006/main" count="410" uniqueCount="195">
  <si>
    <t>Category</t>
  </si>
  <si>
    <t xml:space="preserve">How aware are you of the various digital technologies available to producers in your sector? (e.g. AgTech products, software packages, communications infrastructure). </t>
  </si>
  <si>
    <t>How do you typically learn about new technologies and opportunities for your business?</t>
  </si>
  <si>
    <t>How would you describe your level of understanding as to how technology can be applied to businesses in your sector?</t>
  </si>
  <si>
    <t>Are you able to clearly identify areas of your business operations where the use of technology can bring improvement?</t>
  </si>
  <si>
    <t>Are you able to identify new business opportunies/input optimisation/revenue streams made possible through the use of technology? (e.g. selling farm data to third parties)</t>
  </si>
  <si>
    <t>Do you have a clear strategy for the implementation of technology in your own farming business?</t>
  </si>
  <si>
    <t>Digital Literacy</t>
  </si>
  <si>
    <t>How aware are employees (farm managers and staff) in your business of the various digital technologies available to producers in your sector? (e.g. AgTech products, software packages)</t>
  </si>
  <si>
    <t>Question</t>
  </si>
  <si>
    <t>No.</t>
  </si>
  <si>
    <t>Enabling infrastructure</t>
  </si>
  <si>
    <t>Is your home office connected to the internet?</t>
  </si>
  <si>
    <t>How is your home office connected to the internet?</t>
  </si>
  <si>
    <t>On a 1 to 5 scale, where 1 is not satisfied at all and 5 is extremely satisfied, how satisfied are you with your internet bandwidth, upload speeds, download speeds and latency?</t>
  </si>
  <si>
    <t>How important is internet connectivity to your overall business operations?</t>
  </si>
  <si>
    <t>Do you use any devices that communicate via the mobile network on the farm (outside of home office)?</t>
  </si>
  <si>
    <t>When using any device (mobile/smart tablet) that communicates via the mobile network, how would you describe your coverage across the farm on a 1 to 5 scale, where 1 is no coverage anywhere on the farm and 5 is full coverage?</t>
  </si>
  <si>
    <t>There are various on-farm connectivity options available to farmers (e.g. LoRaWAN, Sigfox, Taggle, Zigbee, Satellite, LAN, WiFi, bluetooth). How knowledgeable are you of these options?</t>
  </si>
  <si>
    <t>There are various digital technologies which can be applied to farming businesses to achieve various outcomes. These include sensor devices, yield measurement, software, communication networks, robotics with artificial intelligence and other AgTech products. How important is the use of digital technology to your overall farming business?</t>
  </si>
  <si>
    <t>How many digital (i.e. data collecting) sensors do you have deployed on your farm?</t>
  </si>
  <si>
    <t>How likely are you to deploy more digital technology and digital sensors in your business in the next 12 months?</t>
  </si>
  <si>
    <t>On-farm digital technologies can collect many types of data. Which types of agricultural data do you currently collect on your farm using digital technologies?</t>
  </si>
  <si>
    <t>Overall, how useful is the previously mentioned data you currently collect in helping you make farm management decisions?</t>
  </si>
  <si>
    <t>Overall, how much contribution has the previously mentioned data you currently collect made to your farm business profit?</t>
  </si>
  <si>
    <t>Overall, how much contribution has the previously mentioned data you currently collect made to the efficient running of your farm?</t>
  </si>
  <si>
    <t>Overall, how much contribution has the previously mentioned data you currently collect made to the risk management of your farming operations?</t>
  </si>
  <si>
    <t>To what extent do you actively track the benefits and costs of technology you have implemented so that you can evaluate the return on investment (ROI)?</t>
  </si>
  <si>
    <t>What is the greatest barrier to adoption of more digital technology and sensors facing your business?</t>
  </si>
  <si>
    <t>Many businesses know of the benefits of digital technology and would use more of it if they could, but are prevented from further adoption due to a lack of enabling infrastructure (i.e. poor connectivity). To what extent would your business adopt and use more digital technology if enabling infrastructure such as connectivity was not a barrier?</t>
  </si>
  <si>
    <t>Many businesses are highly connected and have strong digital capability, but have made a conscious decision not to invest in digital technologies because the economic rationale does not exist. To what extent is a lack of economic rationale a barrier to adoption of digital technologies for your business?</t>
  </si>
  <si>
    <t>What data, if it could be measured, would be of greatest use to you to receive or exchange in order to derive value back into your business operations?</t>
  </si>
  <si>
    <t>How much of your data is collected digitally/electronically (i.e. not with pen and notepad?)</t>
  </si>
  <si>
    <t>Where is the majority of your farm data stored?</t>
  </si>
  <si>
    <t>How do you typically analyse the data you collect on your farm?</t>
  </si>
  <si>
    <t>When working with two or more different datasets, how would you assess your team's ability to combine them together for analytical purposes?</t>
  </si>
  <si>
    <t>How satisfied are you with the regulatory environment in your sector in terms of ease of adoption and use of technology?</t>
  </si>
  <si>
    <t>To what extent do you overlay your own farm data with external data sets? (e.g. weather data, ABS data, soil mappig data)</t>
  </si>
  <si>
    <t>Which digital technologies do you currently use in your business?</t>
  </si>
  <si>
    <t>Use/usefullnes</t>
  </si>
  <si>
    <t xml:space="preserve">To what extent does your business engage in data exchange with third parties (e.g. supply chain, other farmers, data cooperatives, industry organisations, community groups)? </t>
  </si>
  <si>
    <t>How comfortable are you with your data being used for aggregated purposes?</t>
  </si>
  <si>
    <t>For what reasons would you allow your data to be accessed by third parties?</t>
  </si>
  <si>
    <t>How useful has your data exchange practices to date been in improving your business operations?</t>
  </si>
  <si>
    <t>If there were more regulatory guidelines and policies relating to data sharing and privacy, to what extent would you increase your data exchange practices?</t>
  </si>
  <si>
    <t>To what extent do you agree that your sector promotes and supports a culture of open data access?</t>
  </si>
  <si>
    <t>Collaboration</t>
  </si>
  <si>
    <t>Digital Maturity Assessment</t>
  </si>
  <si>
    <t>Response</t>
  </si>
  <si>
    <t>Contents</t>
  </si>
  <si>
    <t>Back to Contents</t>
  </si>
  <si>
    <t>Technology operation</t>
  </si>
  <si>
    <t>Data management</t>
  </si>
  <si>
    <t>Data monitoring, analysis and interpretation</t>
  </si>
  <si>
    <t>Digital communication</t>
  </si>
  <si>
    <t>Incident management</t>
  </si>
  <si>
    <t>Process improvement</t>
  </si>
  <si>
    <t>Personal learning &amp; mastery</t>
  </si>
  <si>
    <t>Business transformation</t>
  </si>
  <si>
    <t>Questions</t>
  </si>
  <si>
    <t>Digital literacy</t>
  </si>
  <si>
    <t>Critical thinking</t>
  </si>
  <si>
    <t>#</t>
  </si>
  <si>
    <t>Individual Profile</t>
  </si>
  <si>
    <t>What is your age?</t>
  </si>
  <si>
    <t>[Gender options]</t>
  </si>
  <si>
    <t xml:space="preserve">Purpose: for users to fill in before commencing the self-assessment to enable results to be tailored to their individual profile. </t>
  </si>
  <si>
    <t>How often do you engage in data sharing practices with third parties?</t>
  </si>
  <si>
    <t>How long have you been working in this role?</t>
  </si>
  <si>
    <t>Score (1-5)</t>
  </si>
  <si>
    <t>What is your gender? (optional)</t>
  </si>
  <si>
    <t>How confident are you that you could describe the data management practices within your industry/organisation?</t>
  </si>
  <si>
    <t>How confident are you that you could explain the legal requirements relating to data privacy and security to a colleague or business partner?</t>
  </si>
  <si>
    <t>To what extent is learning and practicing new digital skills a priority for you in your role?</t>
  </si>
  <si>
    <t>In the next 12 months, how much time are you likely to spend undertaking formal skills training to upskill in areas of digital technology?</t>
  </si>
  <si>
    <t>Very confident</t>
  </si>
  <si>
    <t>It is critical to future success</t>
  </si>
  <si>
    <t>How often do you test and experiment with less proven, new digital technologies?</t>
  </si>
  <si>
    <t>This is something I do very well</t>
  </si>
  <si>
    <t>I am very knowledgable in this area</t>
  </si>
  <si>
    <t>How well are you able to organise, store and retrieve data on your computer/mobile/iPad?</t>
  </si>
  <si>
    <t>How well are you able to interpret datasets to identify trends or issues impacting your business?</t>
  </si>
  <si>
    <t>How well are you able to maintain digital technologies and fix issues when required?</t>
  </si>
  <si>
    <t>I am very aware of digital technologies in my sector</t>
  </si>
  <si>
    <t xml:space="preserve"> ---&gt; Enabling Capability Ratings</t>
  </si>
  <si>
    <t xml:space="preserve"> ---&gt; Digital Capability Ratings</t>
  </si>
  <si>
    <t>How well are you able to combine and manipulate data from various sources?</t>
  </si>
  <si>
    <t>Compared to your peers, how quick are you to adopt new digital technologies?</t>
  </si>
  <si>
    <t>How often do you seek out information to develop your awareness/keep informed of the latest digital trends and technologies in your sector?</t>
  </si>
  <si>
    <t>How well are you able to identify digital technologies that could help you perform your role more effectively?</t>
  </si>
  <si>
    <t>How important are digital technologies (including devices, software, and services) in your day to day role?</t>
  </si>
  <si>
    <t xml:space="preserve">How well are you able to identify new business opportunities/efficiencies/risk reductions made possible through the use of digital technology? </t>
  </si>
  <si>
    <t>What is your level of understanding of correct care and service agreements to ensure digital technologies are sufficiently updated and maintained?</t>
  </si>
  <si>
    <t>How well do you understand the potential limitations of datasets and the corresponding impacts on results?</t>
  </si>
  <si>
    <t>How often do you use data to inform tactical and strategic decision making?</t>
  </si>
  <si>
    <t>What is your level of understanding relating to data ownership and how data may be used by various parties?</t>
  </si>
  <si>
    <t>Very often</t>
  </si>
  <si>
    <t>How well do you record and analyse problems with technology to ensure similar events can be mitigated in the future?</t>
  </si>
  <si>
    <t>Capabilities</t>
  </si>
  <si>
    <t>Personal learning and mastery</t>
  </si>
  <si>
    <t>How well are you able to pivot and change direction in how you do things to respond to changes in your sector (e.g. regulatory, environmental, economic)?</t>
  </si>
  <si>
    <t>How well are you able to identify and collect the right data to help inform decision making?</t>
  </si>
  <si>
    <t>How well are you able to understand the value proposition of digital technologies, including costs, benefits and the return on investment (ROI)?</t>
  </si>
  <si>
    <t>How often do you use digital technologies to communicate data and information with customers/peers/service providers/regulatory bodies?</t>
  </si>
  <si>
    <t>How well do you create and maintain a network of connections in your sector to share and learn about new methods and technologies?</t>
  </si>
  <si>
    <t>How important do you see the adoption of digital technology and capability for your future success?</t>
  </si>
  <si>
    <t>How well are you able to contact and collaborate with technology sellers and service providers to resolve errors or issues?</t>
  </si>
  <si>
    <t>How confident are you when learning to operate a new digital technology with limited guidance?</t>
  </si>
  <si>
    <t>How willing are you to change your approach to things to accommodate new ideas or ways of working?</t>
  </si>
  <si>
    <t>How well are you able to operate and benefit from the digital technologies required for your role?</t>
  </si>
  <si>
    <t>How often do you use your own knowledge to assist or teach others areas relating to digital technology?</t>
  </si>
  <si>
    <t>Purpose: This is the question set and response options the user will see when doing the tool</t>
  </si>
  <si>
    <t xml:space="preserve">Purpose: This is how the raw scores per capability will be calculated </t>
  </si>
  <si>
    <t>Enabling Capabilities</t>
  </si>
  <si>
    <t>Digital Capabilities</t>
  </si>
  <si>
    <t>Gap</t>
  </si>
  <si>
    <t>Raw Average Score</t>
  </si>
  <si>
    <t>Target rating for role (1-4)</t>
  </si>
  <si>
    <t xml:space="preserve">Maturity Rating </t>
  </si>
  <si>
    <t>Target Maturity Rating</t>
  </si>
  <si>
    <t>Maturity Rating (1-4)</t>
  </si>
  <si>
    <t>Gap analysis</t>
  </si>
  <si>
    <t>This is an area I am developing in</t>
  </si>
  <si>
    <t>I have no skills in this area</t>
  </si>
  <si>
    <t>I have some understanding in this area</t>
  </si>
  <si>
    <t>Sometimes</t>
  </si>
  <si>
    <t>I know bits and pieces</t>
  </si>
  <si>
    <t>Target Maturity Rating (1-4)</t>
  </si>
  <si>
    <t>Raw Scores</t>
  </si>
  <si>
    <t>Reporting</t>
  </si>
  <si>
    <t>What agricultural sector do you primarily work in?</t>
  </si>
  <si>
    <t>They play a supporting role</t>
  </si>
  <si>
    <t>My adoption rate would be around average</t>
  </si>
  <si>
    <t>How well do you review and monitor technology outcomes to verify and compare intended outcomes against actual outcomes?</t>
  </si>
  <si>
    <t>[Sector options]</t>
  </si>
  <si>
    <t>[Role sub-categories]</t>
  </si>
  <si>
    <t>Agricultural workforce digital capability framework</t>
  </si>
  <si>
    <t>Self-Assessment Questionnaire</t>
  </si>
  <si>
    <t>Self-Assessment questionnaire</t>
  </si>
  <si>
    <t>What is your postcode?</t>
  </si>
  <si>
    <t>[Insert]</t>
  </si>
  <si>
    <t>What is your working status?</t>
  </si>
  <si>
    <t>[Student/Part-time/Full-time]</t>
  </si>
  <si>
    <t>[Age options]</t>
  </si>
  <si>
    <t>At least once per week</t>
  </si>
  <si>
    <t>Very willing</t>
  </si>
  <si>
    <t>It is a high priority</t>
  </si>
  <si>
    <t>Approximately 1-5 days</t>
  </si>
  <si>
    <t>TOTAL RAW SCORE (Out of 185)</t>
  </si>
  <si>
    <t>It is critical</t>
  </si>
  <si>
    <t>To what extent is data sharing with third parties for mutual benefit important to the future success of your business?</t>
  </si>
  <si>
    <t>Response - 5</t>
  </si>
  <si>
    <t>Response - 3</t>
  </si>
  <si>
    <t>Response - 1</t>
  </si>
  <si>
    <t>I know very little about digital technologies in my sector</t>
  </si>
  <si>
    <t>Very rarely</t>
  </si>
  <si>
    <t>Approximately once per month</t>
  </si>
  <si>
    <t>They are not important at all</t>
  </si>
  <si>
    <t>They are critical</t>
  </si>
  <si>
    <t>I need a lot of guidance</t>
  </si>
  <si>
    <t>I can usually manage</t>
  </si>
  <si>
    <t>I am very slow to adopt new technologies</t>
  </si>
  <si>
    <t>I am an early adopter</t>
  </si>
  <si>
    <t>Never</t>
  </si>
  <si>
    <t>I don't like changing my approach</t>
  </si>
  <si>
    <t>I do this sometimes</t>
  </si>
  <si>
    <t>It will play little to no role in future success</t>
  </si>
  <si>
    <t>It will play some role in future success</t>
  </si>
  <si>
    <t>It is a low priority</t>
  </si>
  <si>
    <t>It is a medium priority</t>
  </si>
  <si>
    <t>Less than 1 day</t>
  </si>
  <si>
    <t>More than 5 days</t>
  </si>
  <si>
    <t>I know very little in this area</t>
  </si>
  <si>
    <t>Little/no awareness</t>
  </si>
  <si>
    <t>It is not important at all</t>
  </si>
  <si>
    <t>It plays a supporting role</t>
  </si>
  <si>
    <t>Reference Data</t>
  </si>
  <si>
    <t>Sliding scale with three options at 1,3,5</t>
  </si>
  <si>
    <t>This contains the questions and response options for the self-assessment</t>
  </si>
  <si>
    <t>Raw data - self-assessment</t>
  </si>
  <si>
    <t>Please select the option that best describes your role.</t>
  </si>
  <si>
    <t>How aware are you of current and emerging digital technologies in your sector (e.g. AR, VR, IoT, blockchain)?</t>
  </si>
  <si>
    <t>How often do you use digital technologies to collaborate and share thoughts or ideas with others in your organisation/industry or other stakeholders in the digital community?</t>
  </si>
  <si>
    <t>Please note:</t>
  </si>
  <si>
    <t>Purpose</t>
  </si>
  <si>
    <t>[Options in years]</t>
  </si>
  <si>
    <t>Duration: Approximately 20 minutes</t>
  </si>
  <si>
    <t>Purpose: Raw average scores are translated into Maturity Ratings.</t>
  </si>
  <si>
    <t>As per the Self-Assessment aproach, a version 2.0 of the tool should consider adding Target Maturity Ratings and matching it against the Current mautiry Rating for individuals to identify the gaps amd need for development.</t>
  </si>
  <si>
    <t>Version 2.0 For illustration purposes only</t>
  </si>
  <si>
    <t xml:space="preserve">which provides further detail on the context and purpose of this Self-assessment questionnaire. </t>
  </si>
  <si>
    <t>I am somewhat aware of digital technologies in my sector</t>
  </si>
  <si>
    <t>How aware are you of alternatives to safely storing your data and data received from third parties?</t>
  </si>
  <si>
    <t>How well are you able to communicate the outcomes of data analysis to relevant stakeholders using digital tools?</t>
  </si>
  <si>
    <t>This spreadsheet accompanies the document entitled 'Agricultural workforce digital capability framework - Self-Assessment approach'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</si>
</sst>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0.0"/>
  </numFmts>
  <fonts count="31" x14ac:knownFonts="1">
    <font>
      <sz val="11"/>
      <color theme="1"/>
      <name val="Calibri"/>
      <family val="2"/>
      <scheme val="minor"/>
    </font>
    <font>
      <b/>
      <sz val="11"/>
      <color theme="1"/>
      <name val="Calibri"/>
      <family val="2"/>
      <scheme val="minor"/>
    </font>
    <font>
      <sz val="18"/>
      <color theme="3"/>
      <name val="Cambria"/>
      <family val="2"/>
      <scheme val="major"/>
    </font>
    <font>
      <b/>
      <sz val="15"/>
      <color theme="3"/>
      <name val="Calibri"/>
      <family val="2"/>
      <scheme val="minor"/>
    </font>
    <font>
      <i/>
      <sz val="11"/>
      <color theme="1"/>
      <name val="Calibri"/>
      <family val="2"/>
      <scheme val="minor"/>
    </font>
    <font>
      <b/>
      <sz val="11"/>
      <color rgb="FF4C7329"/>
      <name val="Calibri"/>
      <family val="2"/>
      <scheme val="minor"/>
    </font>
    <font>
      <b/>
      <sz val="13"/>
      <color rgb="FF4C7329"/>
      <name val="Calibri"/>
      <family val="2"/>
      <scheme val="minor"/>
    </font>
    <font>
      <sz val="11"/>
      <color theme="1"/>
      <name val="Calibri"/>
      <family val="2"/>
      <scheme val="minor"/>
    </font>
    <font>
      <u/>
      <sz val="10"/>
      <color theme="10"/>
      <name val="Arial"/>
      <family val="2"/>
    </font>
    <font>
      <b/>
      <sz val="11"/>
      <color theme="3"/>
      <name val="Calibri"/>
      <family val="2"/>
      <scheme val="minor"/>
    </font>
    <font>
      <sz val="24"/>
      <color theme="1"/>
      <name val="Cambria"/>
      <family val="2"/>
      <scheme val="major"/>
    </font>
    <font>
      <sz val="24"/>
      <color theme="1"/>
      <name val="Calibri"/>
      <family val="2"/>
      <scheme val="minor"/>
    </font>
    <font>
      <b/>
      <sz val="12"/>
      <color theme="1"/>
      <name val="Calibri"/>
      <family val="2"/>
      <scheme val="minor"/>
    </font>
    <font>
      <sz val="12"/>
      <color theme="1"/>
      <name val="Calibri"/>
      <family val="2"/>
      <scheme val="minor"/>
    </font>
    <font>
      <b/>
      <sz val="11"/>
      <color rgb="FF00B050"/>
      <name val="Calibri"/>
      <family val="2"/>
      <scheme val="minor"/>
    </font>
    <font>
      <b/>
      <i/>
      <sz val="14"/>
      <color theme="9"/>
      <name val="Calibri"/>
      <family val="2"/>
      <scheme val="minor"/>
    </font>
    <font>
      <b/>
      <i/>
      <sz val="14"/>
      <color rgb="FF00B050"/>
      <name val="Calibri"/>
      <family val="2"/>
      <scheme val="minor"/>
    </font>
    <font>
      <sz val="11"/>
      <color rgb="FFFF0000"/>
      <name val="Calibri"/>
      <family val="2"/>
      <scheme val="minor"/>
    </font>
    <font>
      <sz val="11"/>
      <color theme="1"/>
      <name val="Calibri Light"/>
      <family val="2"/>
    </font>
    <font>
      <sz val="9"/>
      <color indexed="81"/>
      <name val="Tahoma"/>
      <family val="2"/>
    </font>
    <font>
      <sz val="24"/>
      <color theme="3"/>
      <name val="Calibri"/>
      <family val="2"/>
      <scheme val="minor"/>
    </font>
    <font>
      <sz val="18"/>
      <color theme="9"/>
      <name val="Arial"/>
      <family val="2"/>
    </font>
    <font>
      <b/>
      <sz val="24"/>
      <color theme="9"/>
      <name val="Calibri"/>
      <family val="2"/>
      <scheme val="minor"/>
    </font>
    <font>
      <sz val="11"/>
      <color theme="9"/>
      <name val="Calibri"/>
      <family val="2"/>
      <scheme val="minor"/>
    </font>
    <font>
      <b/>
      <i/>
      <sz val="11"/>
      <color theme="9"/>
      <name val="Calibri"/>
      <family val="2"/>
      <scheme val="minor"/>
    </font>
    <font>
      <b/>
      <i/>
      <sz val="14"/>
      <color theme="0" tint="-0.499984740745262"/>
      <name val="Calibri"/>
      <family val="2"/>
      <scheme val="minor"/>
    </font>
    <font>
      <b/>
      <sz val="11"/>
      <color theme="0" tint="-0.499984740745262"/>
      <name val="Calibri"/>
      <family val="2"/>
      <scheme val="minor"/>
    </font>
    <font>
      <sz val="11"/>
      <color theme="8"/>
      <name val="Calibri"/>
      <family val="2"/>
      <scheme val="minor"/>
    </font>
    <font>
      <i/>
      <sz val="11"/>
      <color theme="9"/>
      <name val="Calibri"/>
      <family val="2"/>
      <scheme val="minor"/>
    </font>
    <font>
      <b/>
      <i/>
      <sz val="11"/>
      <name val="Calibri"/>
      <family val="2"/>
      <scheme val="minor"/>
    </font>
    <font>
      <b/>
      <i/>
      <sz val="14"/>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9"/>
        <bgColor indexed="64"/>
      </patternFill>
    </fill>
  </fills>
  <borders count="28">
    <border>
      <left/>
      <right/>
      <top/>
      <bottom/>
      <diagonal/>
    </border>
    <border>
      <left/>
      <right/>
      <top/>
      <bottom style="thick">
        <color theme="4"/>
      </bottom>
      <diagonal/>
    </border>
    <border>
      <left style="thin">
        <color rgb="FF4C7329"/>
      </left>
      <right style="thin">
        <color rgb="FF4C7329"/>
      </right>
      <top style="thin">
        <color rgb="FF4C7329"/>
      </top>
      <bottom style="thin">
        <color rgb="FF4C732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bottom style="medium">
        <color theme="0" tint="-0.24994659260841701"/>
      </bottom>
      <diagonal/>
    </border>
    <border>
      <left/>
      <right style="medium">
        <color theme="0" tint="-0.24994659260841701"/>
      </right>
      <top/>
      <bottom style="medium">
        <color theme="0" tint="-0.24994659260841701"/>
      </bottom>
      <diagonal/>
    </border>
    <border>
      <left style="medium">
        <color theme="0" tint="-0.249977111117893"/>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diagonal/>
    </border>
    <border>
      <left/>
      <right style="medium">
        <color theme="0" tint="-0.249977111117893"/>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s>
  <cellStyleXfs count="6">
    <xf numFmtId="0" fontId="0" fillId="0" borderId="0"/>
    <xf numFmtId="0" fontId="2" fillId="0" borderId="0" applyNumberFormat="0" applyFill="0" applyBorder="0" applyAlignment="0" applyProtection="0"/>
    <xf numFmtId="0" fontId="3" fillId="0" borderId="1" applyNumberFormat="0" applyFill="0" applyAlignment="0" applyProtection="0"/>
    <xf numFmtId="0" fontId="8" fillId="0" borderId="0" applyNumberFormat="0" applyFill="0" applyBorder="0" applyAlignment="0" applyProtection="0"/>
    <xf numFmtId="0" fontId="8" fillId="0" borderId="0" applyNumberFormat="0" applyFill="0" applyBorder="0" applyAlignment="0" applyProtection="0"/>
    <xf numFmtId="164" fontId="7" fillId="0" borderId="0" applyFont="0" applyFill="0" applyBorder="0" applyAlignment="0" applyProtection="0"/>
  </cellStyleXfs>
  <cellXfs count="117">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vertical="center" wrapText="1"/>
    </xf>
    <xf numFmtId="0" fontId="0" fillId="2" borderId="2" xfId="0" applyFill="1" applyBorder="1" applyAlignment="1">
      <alignment horizontal="center" vertical="center"/>
    </xf>
    <xf numFmtId="0" fontId="0" fillId="2" borderId="2" xfId="0" applyFill="1" applyBorder="1" applyAlignment="1">
      <alignment horizontal="left" vertical="center"/>
    </xf>
    <xf numFmtId="0" fontId="0" fillId="2" borderId="2" xfId="0" applyFill="1" applyBorder="1" applyAlignment="1">
      <alignment vertical="center" wrapText="1"/>
    </xf>
    <xf numFmtId="0" fontId="5" fillId="3" borderId="2" xfId="0" applyFont="1" applyFill="1" applyBorder="1" applyAlignment="1">
      <alignment horizontal="center" vertical="center"/>
    </xf>
    <xf numFmtId="0" fontId="5" fillId="3" borderId="2" xfId="0" applyFont="1" applyFill="1" applyBorder="1" applyAlignment="1">
      <alignment vertical="center"/>
    </xf>
    <xf numFmtId="0" fontId="5" fillId="3" borderId="2" xfId="0" applyFont="1" applyFill="1" applyBorder="1" applyAlignment="1">
      <alignment vertical="center" wrapText="1"/>
    </xf>
    <xf numFmtId="0" fontId="9" fillId="0" borderId="0" xfId="0" applyFont="1" applyBorder="1" applyAlignment="1">
      <alignment vertical="center"/>
    </xf>
    <xf numFmtId="0" fontId="0" fillId="0" borderId="0" xfId="0" applyAlignment="1">
      <alignment vertical="center"/>
    </xf>
    <xf numFmtId="0" fontId="0" fillId="0" borderId="0" xfId="0" applyFont="1"/>
    <xf numFmtId="0" fontId="0" fillId="4" borderId="0" xfId="0" applyFont="1" applyFill="1" applyBorder="1"/>
    <xf numFmtId="0" fontId="0" fillId="4" borderId="0" xfId="0" applyFill="1" applyBorder="1"/>
    <xf numFmtId="0" fontId="10" fillId="4" borderId="0" xfId="1" applyFont="1" applyFill="1" applyBorder="1"/>
    <xf numFmtId="0" fontId="11" fillId="4" borderId="0" xfId="0" applyFont="1" applyFill="1" applyBorder="1"/>
    <xf numFmtId="0" fontId="9" fillId="0" borderId="0" xfId="0" applyFont="1"/>
    <xf numFmtId="0" fontId="0" fillId="0" borderId="0" xfId="0" applyBorder="1" applyAlignment="1">
      <alignment horizontal="center" vertical="center"/>
    </xf>
    <xf numFmtId="0" fontId="8" fillId="0" borderId="0" xfId="3" applyBorder="1" applyAlignment="1"/>
    <xf numFmtId="0" fontId="0" fillId="0" borderId="0" xfId="0" applyFont="1" applyBorder="1" applyAlignment="1">
      <alignment vertical="center"/>
    </xf>
    <xf numFmtId="0" fontId="14" fillId="0" borderId="0" xfId="0" applyFont="1"/>
    <xf numFmtId="0" fontId="14" fillId="0" borderId="0" xfId="0" applyFont="1" applyFill="1" applyBorder="1" applyAlignment="1">
      <alignment vertical="center"/>
    </xf>
    <xf numFmtId="0" fontId="15" fillId="0" borderId="0" xfId="0" applyFont="1" applyFill="1" applyBorder="1" applyAlignment="1">
      <alignment horizontal="right" vertical="center"/>
    </xf>
    <xf numFmtId="0" fontId="16" fillId="0" borderId="0" xfId="0" applyFont="1" applyFill="1" applyBorder="1" applyAlignment="1">
      <alignment horizontal="right" vertical="center"/>
    </xf>
    <xf numFmtId="0" fontId="0" fillId="0" borderId="0" xfId="0" applyFill="1"/>
    <xf numFmtId="17" fontId="1" fillId="4" borderId="0" xfId="0" applyNumberFormat="1" applyFont="1" applyFill="1" applyBorder="1"/>
    <xf numFmtId="0" fontId="20" fillId="0" borderId="0" xfId="0" applyFont="1"/>
    <xf numFmtId="0" fontId="0" fillId="4" borderId="0" xfId="0" applyFill="1"/>
    <xf numFmtId="0" fontId="0" fillId="4" borderId="0" xfId="0" applyFont="1" applyFill="1"/>
    <xf numFmtId="0" fontId="17" fillId="0" borderId="0" xfId="0" applyFont="1" applyFill="1"/>
    <xf numFmtId="0" fontId="18" fillId="0" borderId="0" xfId="0" applyFont="1" applyFill="1"/>
    <xf numFmtId="0" fontId="21" fillId="4" borderId="0" xfId="1" applyFont="1" applyFill="1" applyBorder="1"/>
    <xf numFmtId="0" fontId="22" fillId="4" borderId="0" xfId="1" applyFont="1" applyFill="1" applyBorder="1"/>
    <xf numFmtId="0" fontId="23" fillId="0" borderId="0" xfId="0" applyFont="1"/>
    <xf numFmtId="0" fontId="24" fillId="0" borderId="0" xfId="0" applyFont="1" applyBorder="1"/>
    <xf numFmtId="0" fontId="25" fillId="0" borderId="0" xfId="0" applyFont="1" applyFill="1" applyBorder="1" applyAlignment="1">
      <alignment horizontal="right" vertical="center"/>
    </xf>
    <xf numFmtId="0" fontId="26" fillId="0" borderId="0" xfId="0" applyFont="1"/>
    <xf numFmtId="0" fontId="8" fillId="0" borderId="0" xfId="3" applyBorder="1" applyAlignment="1">
      <alignment horizontal="left"/>
    </xf>
    <xf numFmtId="1" fontId="0" fillId="0" borderId="0" xfId="0" applyNumberFormat="1"/>
    <xf numFmtId="0" fontId="27" fillId="0" borderId="0" xfId="0" applyFont="1"/>
    <xf numFmtId="0" fontId="0" fillId="4" borderId="0" xfId="0" applyFont="1" applyFill="1" applyBorder="1" applyAlignment="1">
      <alignment horizontal="center" vertical="center"/>
    </xf>
    <xf numFmtId="0" fontId="8" fillId="4" borderId="0" xfId="3" applyFill="1" applyBorder="1" applyAlignment="1">
      <alignment horizontal="left" vertical="center"/>
    </xf>
    <xf numFmtId="0" fontId="1" fillId="4" borderId="0" xfId="0" applyFont="1" applyFill="1" applyBorder="1"/>
    <xf numFmtId="0" fontId="28" fillId="4" borderId="0" xfId="0" applyFont="1" applyFill="1" applyBorder="1"/>
    <xf numFmtId="0" fontId="4" fillId="0" borderId="0" xfId="0" applyFont="1"/>
    <xf numFmtId="0" fontId="1" fillId="6" borderId="3" xfId="0" applyFont="1" applyFill="1" applyBorder="1" applyAlignment="1">
      <alignment vertical="center"/>
    </xf>
    <xf numFmtId="0" fontId="1" fillId="6" borderId="3" xfId="0" applyFont="1" applyFill="1" applyBorder="1" applyAlignment="1">
      <alignment horizontal="center" vertical="center"/>
    </xf>
    <xf numFmtId="0" fontId="1" fillId="6" borderId="3" xfId="0" applyFont="1" applyFill="1" applyBorder="1" applyAlignment="1">
      <alignment horizontal="left" vertical="center"/>
    </xf>
    <xf numFmtId="0" fontId="1" fillId="0" borderId="3" xfId="0" applyFont="1" applyFill="1" applyBorder="1" applyAlignment="1">
      <alignment vertical="center"/>
    </xf>
    <xf numFmtId="1" fontId="0" fillId="0" borderId="3" xfId="0" applyNumberFormat="1" applyFill="1" applyBorder="1" applyAlignment="1">
      <alignment horizontal="center" vertical="center"/>
    </xf>
    <xf numFmtId="165" fontId="0" fillId="0" borderId="3" xfId="0" applyNumberFormat="1" applyFill="1" applyBorder="1" applyAlignment="1">
      <alignment horizontal="center" vertical="center"/>
    </xf>
    <xf numFmtId="0" fontId="0" fillId="0" borderId="3" xfId="0" applyFill="1" applyBorder="1" applyAlignment="1">
      <alignment horizontal="left" vertical="center"/>
    </xf>
    <xf numFmtId="1" fontId="1" fillId="6" borderId="3" xfId="0" applyNumberFormat="1" applyFont="1" applyFill="1" applyBorder="1" applyAlignment="1">
      <alignment horizontal="center" vertical="center"/>
    </xf>
    <xf numFmtId="165" fontId="1" fillId="6" borderId="3" xfId="0" applyNumberFormat="1" applyFont="1" applyFill="1" applyBorder="1" applyAlignment="1">
      <alignment horizontal="center" vertical="center"/>
    </xf>
    <xf numFmtId="0" fontId="0" fillId="6" borderId="3" xfId="0" applyFill="1" applyBorder="1" applyAlignment="1">
      <alignment horizontal="center" vertical="center"/>
    </xf>
    <xf numFmtId="0" fontId="0" fillId="0" borderId="3" xfId="0"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vertical="center" wrapText="1"/>
    </xf>
    <xf numFmtId="0" fontId="1" fillId="0" borderId="3" xfId="0" applyFont="1" applyBorder="1" applyAlignment="1">
      <alignment vertical="center"/>
    </xf>
    <xf numFmtId="0" fontId="0" fillId="0" borderId="3" xfId="0" applyFont="1" applyBorder="1" applyAlignment="1">
      <alignment vertical="center" wrapText="1"/>
    </xf>
    <xf numFmtId="0" fontId="0" fillId="0" borderId="3" xfId="0" applyBorder="1" applyAlignment="1">
      <alignment vertical="center" wrapText="1"/>
    </xf>
    <xf numFmtId="0" fontId="0" fillId="0" borderId="3" xfId="0" applyBorder="1" applyAlignment="1">
      <alignment horizontal="left" vertical="center" wrapText="1"/>
    </xf>
    <xf numFmtId="0" fontId="0" fillId="3" borderId="3" xfId="0" applyFill="1" applyBorder="1" applyAlignment="1">
      <alignment horizontal="center" vertical="center"/>
    </xf>
    <xf numFmtId="0" fontId="0" fillId="0" borderId="3" xfId="0" applyBorder="1" applyAlignment="1">
      <alignment vertical="center"/>
    </xf>
    <xf numFmtId="0" fontId="0" fillId="0" borderId="3" xfId="0" applyFill="1" applyBorder="1" applyAlignment="1">
      <alignment vertical="center"/>
    </xf>
    <xf numFmtId="0" fontId="0" fillId="3" borderId="10" xfId="0" applyFont="1" applyFill="1" applyBorder="1" applyAlignment="1">
      <alignment horizontal="center" vertical="center"/>
    </xf>
    <xf numFmtId="0" fontId="12" fillId="5" borderId="11" xfId="0" applyFont="1" applyFill="1" applyBorder="1" applyAlignment="1">
      <alignment horizontal="center" vertical="center" wrapText="1"/>
    </xf>
    <xf numFmtId="165" fontId="13" fillId="5" borderId="12" xfId="0" applyNumberFormat="1" applyFont="1" applyFill="1" applyBorder="1" applyAlignment="1">
      <alignment horizontal="center" vertical="center"/>
    </xf>
    <xf numFmtId="0" fontId="12" fillId="3" borderId="11" xfId="0" applyFont="1" applyFill="1" applyBorder="1" applyAlignment="1">
      <alignment horizontal="center" vertical="center" wrapText="1"/>
    </xf>
    <xf numFmtId="165" fontId="13" fillId="3" borderId="12" xfId="0" applyNumberFormat="1" applyFont="1" applyFill="1" applyBorder="1" applyAlignment="1">
      <alignment horizontal="center" vertical="center"/>
    </xf>
    <xf numFmtId="0" fontId="12" fillId="3" borderId="13" xfId="0" applyFont="1" applyFill="1" applyBorder="1" applyAlignment="1">
      <alignment horizontal="center" vertical="center" wrapText="1"/>
    </xf>
    <xf numFmtId="165" fontId="13" fillId="3" borderId="14" xfId="0" applyNumberFormat="1" applyFont="1" applyFill="1" applyBorder="1" applyAlignment="1">
      <alignment horizontal="center" vertical="center"/>
    </xf>
    <xf numFmtId="0" fontId="12" fillId="6" borderId="15" xfId="0" applyFont="1" applyFill="1" applyBorder="1" applyAlignment="1">
      <alignment horizontal="center" vertical="center"/>
    </xf>
    <xf numFmtId="1" fontId="12" fillId="6" borderId="16" xfId="0" applyNumberFormat="1" applyFont="1" applyFill="1" applyBorder="1" applyAlignment="1">
      <alignment horizontal="center" vertical="center"/>
    </xf>
    <xf numFmtId="0" fontId="0" fillId="0" borderId="17" xfId="0" applyBorder="1"/>
    <xf numFmtId="0" fontId="0" fillId="4" borderId="18" xfId="0" applyFont="1" applyFill="1" applyBorder="1"/>
    <xf numFmtId="0" fontId="0" fillId="4" borderId="18" xfId="0" applyFill="1" applyBorder="1"/>
    <xf numFmtId="0" fontId="0" fillId="4" borderId="19" xfId="0" applyFill="1" applyBorder="1"/>
    <xf numFmtId="0" fontId="0" fillId="0" borderId="20" xfId="0" applyBorder="1"/>
    <xf numFmtId="0" fontId="0" fillId="4" borderId="21" xfId="0" applyFill="1" applyBorder="1"/>
    <xf numFmtId="0" fontId="0" fillId="4" borderId="3" xfId="0" applyFont="1" applyFill="1" applyBorder="1" applyAlignment="1">
      <alignment horizontal="center" vertical="center"/>
    </xf>
    <xf numFmtId="0" fontId="0" fillId="0" borderId="3" xfId="0" applyFill="1" applyBorder="1" applyAlignment="1">
      <alignment vertical="center" wrapText="1"/>
    </xf>
    <xf numFmtId="0" fontId="0" fillId="0" borderId="3" xfId="0" applyFill="1" applyBorder="1" applyAlignment="1">
      <alignment horizontal="left" vertical="center" wrapText="1"/>
    </xf>
    <xf numFmtId="0" fontId="6" fillId="0" borderId="0" xfId="2" applyFont="1" applyBorder="1" applyAlignment="1">
      <alignment horizontal="left" vertical="center"/>
    </xf>
    <xf numFmtId="0" fontId="6" fillId="0" borderId="0" xfId="2" applyFont="1" applyBorder="1" applyAlignment="1">
      <alignment horizontal="center" vertical="center"/>
    </xf>
    <xf numFmtId="0" fontId="8" fillId="4" borderId="3" xfId="3" applyFill="1" applyBorder="1" applyAlignment="1">
      <alignment horizontal="left" vertical="center"/>
    </xf>
    <xf numFmtId="0" fontId="0" fillId="4" borderId="0" xfId="0" applyFont="1" applyFill="1" applyBorder="1" applyAlignment="1">
      <alignment horizontal="center"/>
    </xf>
    <xf numFmtId="0" fontId="8" fillId="0" borderId="0" xfId="3" applyBorder="1" applyAlignment="1">
      <alignment horizontal="left"/>
    </xf>
    <xf numFmtId="0" fontId="30" fillId="3" borderId="0" xfId="0" applyFont="1" applyFill="1" applyBorder="1" applyAlignment="1">
      <alignment horizontal="center"/>
    </xf>
    <xf numFmtId="0" fontId="29" fillId="3" borderId="4" xfId="0" applyFont="1" applyFill="1" applyBorder="1" applyAlignment="1">
      <alignment horizontal="center" vertical="center"/>
    </xf>
    <xf numFmtId="0" fontId="29" fillId="3" borderId="5" xfId="0" applyFont="1" applyFill="1" applyBorder="1" applyAlignment="1">
      <alignment horizontal="center" vertical="center"/>
    </xf>
    <xf numFmtId="0" fontId="29" fillId="3" borderId="6" xfId="0" applyFont="1" applyFill="1" applyBorder="1" applyAlignment="1">
      <alignment horizontal="center" vertical="center"/>
    </xf>
    <xf numFmtId="0" fontId="29" fillId="3" borderId="7" xfId="0" applyFont="1" applyFill="1" applyBorder="1" applyAlignment="1">
      <alignment horizontal="center" vertical="center"/>
    </xf>
    <xf numFmtId="0" fontId="29" fillId="3" borderId="8" xfId="0" applyFont="1" applyFill="1" applyBorder="1" applyAlignment="1">
      <alignment horizontal="center" vertical="center"/>
    </xf>
    <xf numFmtId="0" fontId="29" fillId="3" borderId="9" xfId="0" applyFont="1" applyFill="1" applyBorder="1" applyAlignment="1">
      <alignment horizontal="center" vertical="center"/>
    </xf>
    <xf numFmtId="0" fontId="1" fillId="6" borderId="23" xfId="0" applyFont="1" applyFill="1" applyBorder="1" applyAlignment="1">
      <alignment horizontal="center" vertical="center"/>
    </xf>
    <xf numFmtId="0" fontId="0" fillId="3" borderId="23" xfId="0" applyFont="1" applyFill="1" applyBorder="1" applyAlignment="1">
      <alignment horizontal="center" vertical="center"/>
    </xf>
    <xf numFmtId="0" fontId="0" fillId="3" borderId="23" xfId="0" applyFill="1" applyBorder="1" applyAlignment="1">
      <alignment horizontal="center" vertical="center"/>
    </xf>
    <xf numFmtId="0" fontId="0" fillId="3" borderId="24" xfId="0" applyFont="1" applyFill="1" applyBorder="1" applyAlignment="1">
      <alignment horizontal="center" vertical="center"/>
    </xf>
    <xf numFmtId="0" fontId="0" fillId="6" borderId="22" xfId="0" applyFill="1" applyBorder="1" applyAlignment="1">
      <alignment horizontal="center" vertical="center"/>
    </xf>
    <xf numFmtId="0" fontId="1" fillId="6" borderId="22" xfId="0" applyFont="1" applyFill="1" applyBorder="1" applyAlignment="1">
      <alignment vertical="center"/>
    </xf>
    <xf numFmtId="0" fontId="1" fillId="6" borderId="22" xfId="0" applyFont="1" applyFill="1" applyBorder="1" applyAlignment="1">
      <alignment horizontal="center" vertical="center"/>
    </xf>
    <xf numFmtId="0" fontId="0" fillId="0" borderId="22" xfId="0" applyBorder="1" applyAlignment="1">
      <alignment horizontal="center" vertical="center"/>
    </xf>
    <xf numFmtId="0" fontId="1" fillId="0" borderId="22" xfId="0" applyFont="1" applyFill="1" applyBorder="1" applyAlignment="1">
      <alignment vertical="center"/>
    </xf>
    <xf numFmtId="0" fontId="0" fillId="0" borderId="22" xfId="0" applyFont="1" applyFill="1" applyBorder="1" applyAlignment="1">
      <alignment vertical="center" wrapText="1"/>
    </xf>
    <xf numFmtId="0" fontId="0" fillId="3" borderId="22" xfId="0" applyFont="1" applyFill="1" applyBorder="1" applyAlignment="1">
      <alignment horizontal="center" vertical="center"/>
    </xf>
    <xf numFmtId="0" fontId="1" fillId="0" borderId="22" xfId="0" applyFont="1" applyBorder="1" applyAlignment="1">
      <alignment vertical="center"/>
    </xf>
    <xf numFmtId="0" fontId="0" fillId="0" borderId="22" xfId="0" applyFill="1" applyBorder="1" applyAlignment="1">
      <alignment vertical="center" wrapText="1"/>
    </xf>
    <xf numFmtId="0" fontId="0" fillId="0" borderId="22" xfId="0" applyFill="1" applyBorder="1" applyAlignment="1">
      <alignment horizontal="left" vertical="center" wrapText="1"/>
    </xf>
    <xf numFmtId="0" fontId="0" fillId="3" borderId="22" xfId="0" applyFill="1" applyBorder="1" applyAlignment="1">
      <alignment horizontal="center" vertical="center"/>
    </xf>
    <xf numFmtId="0" fontId="0" fillId="0" borderId="25" xfId="0" applyBorder="1"/>
    <xf numFmtId="0" fontId="0" fillId="4" borderId="26" xfId="0" applyFont="1" applyFill="1" applyBorder="1" applyAlignment="1">
      <alignment horizontal="center" vertical="center"/>
    </xf>
    <xf numFmtId="0" fontId="8" fillId="4" borderId="26" xfId="3" applyFill="1" applyBorder="1" applyAlignment="1">
      <alignment horizontal="left" vertical="center"/>
    </xf>
    <xf numFmtId="0" fontId="0" fillId="4" borderId="26" xfId="0" applyFont="1" applyFill="1" applyBorder="1"/>
    <xf numFmtId="0" fontId="0" fillId="4" borderId="26" xfId="0" applyFill="1" applyBorder="1"/>
    <xf numFmtId="0" fontId="0" fillId="4" borderId="27" xfId="0" applyFill="1" applyBorder="1"/>
  </cellXfs>
  <cellStyles count="6">
    <cellStyle name="Currency 2" xfId="5"/>
    <cellStyle name="Heading 1" xfId="2" builtinId="16"/>
    <cellStyle name="Hyperlink" xfId="3" builtinId="8"/>
    <cellStyle name="Hyperlink 2" xfId="4"/>
    <cellStyle name="Normal" xfId="0" builtinId="0"/>
    <cellStyle name="Title" xfId="1" builtinId="15"/>
  </cellStyles>
  <dxfs count="9">
    <dxf>
      <fill>
        <patternFill>
          <bgColor theme="5" tint="0.39994506668294322"/>
        </patternFill>
      </fill>
    </dxf>
    <dxf>
      <fill>
        <patternFill>
          <bgColor theme="6"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5" tint="0.39994506668294322"/>
        </patternFill>
      </fill>
    </dxf>
  </dxfs>
  <tableStyles count="0" defaultTableStyle="TableStyleMedium2" defaultPivotStyle="PivotStyleMedium9"/>
  <colors>
    <mruColors>
      <color rgb="FFFCD8BA"/>
      <color rgb="FF4C9729"/>
      <color rgb="FFFCFADA"/>
      <color rgb="FF4C73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225490</xdr:colOff>
      <xdr:row>1</xdr:row>
      <xdr:rowOff>378616</xdr:rowOff>
    </xdr:from>
    <xdr:to>
      <xdr:col>2</xdr:col>
      <xdr:colOff>6755351</xdr:colOff>
      <xdr:row>1</xdr:row>
      <xdr:rowOff>3779520</xdr:rowOff>
    </xdr:to>
    <xdr:pic>
      <xdr:nvPicPr>
        <xdr:cNvPr id="2" name="Picture 1"/>
        <xdr:cNvPicPr>
          <a:picLocks noChangeAspect="1"/>
        </xdr:cNvPicPr>
      </xdr:nvPicPr>
      <xdr:blipFill>
        <a:blip xmlns:r="http://schemas.openxmlformats.org/officeDocument/2006/relationships" r:embed="rId1"/>
        <a:stretch>
          <a:fillRect/>
        </a:stretch>
      </xdr:blipFill>
      <xdr:spPr>
        <a:xfrm>
          <a:off x="225490" y="812956"/>
          <a:ext cx="8572021" cy="34009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31749</xdr:colOff>
      <xdr:row>6</xdr:row>
      <xdr:rowOff>127002</xdr:rowOff>
    </xdr:from>
    <xdr:to>
      <xdr:col>14</xdr:col>
      <xdr:colOff>118435</xdr:colOff>
      <xdr:row>15</xdr:row>
      <xdr:rowOff>116419</xdr:rowOff>
    </xdr:to>
    <xdr:pic>
      <xdr:nvPicPr>
        <xdr:cNvPr id="3" name="Picture 2"/>
        <xdr:cNvPicPr>
          <a:picLocks noChangeAspect="1"/>
        </xdr:cNvPicPr>
      </xdr:nvPicPr>
      <xdr:blipFill>
        <a:blip xmlns:r="http://schemas.openxmlformats.org/officeDocument/2006/relationships" r:embed="rId1"/>
        <a:stretch>
          <a:fillRect/>
        </a:stretch>
      </xdr:blipFill>
      <xdr:spPr>
        <a:xfrm>
          <a:off x="931332" y="2169585"/>
          <a:ext cx="7939519" cy="17039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190501</xdr:colOff>
      <xdr:row>4</xdr:row>
      <xdr:rowOff>171448</xdr:rowOff>
    </xdr:from>
    <xdr:to>
      <xdr:col>4</xdr:col>
      <xdr:colOff>381000</xdr:colOff>
      <xdr:row>31</xdr:row>
      <xdr:rowOff>91439</xdr:rowOff>
    </xdr:to>
    <xdr:sp macro="" textlink="">
      <xdr:nvSpPr>
        <xdr:cNvPr id="2" name="TextBox 1"/>
        <xdr:cNvSpPr txBox="1"/>
      </xdr:nvSpPr>
      <xdr:spPr>
        <a:xfrm>
          <a:off x="190501" y="902968"/>
          <a:ext cx="2628899" cy="4857751"/>
        </a:xfrm>
        <a:prstGeom prst="rect">
          <a:avLst/>
        </a:prstGeom>
        <a:solidFill>
          <a:schemeClr val="lt1"/>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hangingPunct="1"/>
          <a:r>
            <a:rPr lang="en-AU" sz="1400" b="1">
              <a:solidFill>
                <a:schemeClr val="accent6"/>
              </a:solidFill>
              <a:effectLst/>
              <a:latin typeface="+mn-lt"/>
              <a:ea typeface="+mn-ea"/>
              <a:cs typeface="+mn-cs"/>
            </a:rPr>
            <a:t>Purpose of the framework</a:t>
          </a:r>
          <a:endParaRPr lang="en-AU" sz="1400" b="1" baseline="0">
            <a:solidFill>
              <a:schemeClr val="accent6"/>
            </a:solidFill>
            <a:effectLst/>
            <a:latin typeface="+mn-lt"/>
            <a:ea typeface="+mn-ea"/>
            <a:cs typeface="+mn-cs"/>
          </a:endParaRPr>
        </a:p>
        <a:p>
          <a:pPr rtl="0" eaLnBrk="1" fontAlgn="auto" hangingPunct="1"/>
          <a:endParaRPr lang="en-AU" sz="1100" b="1">
            <a:solidFill>
              <a:schemeClr val="dk1"/>
            </a:solidFill>
            <a:effectLst/>
            <a:latin typeface="+mn-lt"/>
            <a:ea typeface="+mn-ea"/>
            <a:cs typeface="+mn-cs"/>
          </a:endParaRPr>
        </a:p>
        <a:p>
          <a:pPr rtl="0" eaLnBrk="1" fontAlgn="auto" hangingPunct="1"/>
          <a:r>
            <a:rPr lang="en-AU" sz="1100">
              <a:solidFill>
                <a:schemeClr val="dk1"/>
              </a:solidFill>
              <a:effectLst/>
              <a:latin typeface="+mn-lt"/>
              <a:ea typeface="+mn-ea"/>
              <a:cs typeface="+mn-cs"/>
            </a:rPr>
            <a:t>As part of the development of the agricultural workforce digital capability framework project the KPMG led-consortia is delivering, this document aims to provide a </a:t>
          </a:r>
          <a:r>
            <a:rPr lang="en-AU" sz="1100" b="1">
              <a:solidFill>
                <a:schemeClr val="dk1"/>
              </a:solidFill>
              <a:effectLst/>
              <a:latin typeface="+mn-lt"/>
              <a:ea typeface="+mn-ea"/>
              <a:cs typeface="+mn-cs"/>
            </a:rPr>
            <a:t>self-assessment approach and questionnaire </a:t>
          </a:r>
          <a:r>
            <a:rPr lang="en-AU" sz="1100">
              <a:solidFill>
                <a:schemeClr val="dk1"/>
              </a:solidFill>
              <a:effectLst/>
              <a:latin typeface="+mn-lt"/>
              <a:ea typeface="+mn-ea"/>
              <a:cs typeface="+mn-cs"/>
            </a:rPr>
            <a:t>to assess future digital capability requirements based on current knowledge and identify individual digital capability gaps and knowledge areas where development will be required. </a:t>
          </a:r>
        </a:p>
        <a:p>
          <a:pPr rtl="0" eaLnBrk="1" fontAlgn="auto" hangingPunct="1"/>
          <a:endParaRPr lang="en-AU">
            <a:effectLst/>
          </a:endParaRPr>
        </a:p>
        <a:p>
          <a:pPr rtl="0" eaLnBrk="1" fontAlgn="auto" hangingPunct="1"/>
          <a:r>
            <a:rPr lang="en-AU" sz="1100">
              <a:solidFill>
                <a:schemeClr val="dk1"/>
              </a:solidFill>
              <a:effectLst/>
              <a:latin typeface="+mn-lt"/>
              <a:ea typeface="+mn-ea"/>
              <a:cs typeface="+mn-cs"/>
            </a:rPr>
            <a:t>The self-assessment approach and questionnaire will be used to develop a self-assessment tool to </a:t>
          </a:r>
          <a:r>
            <a:rPr lang="en-AU" sz="1100" b="1">
              <a:solidFill>
                <a:schemeClr val="dk1"/>
              </a:solidFill>
              <a:effectLst/>
              <a:latin typeface="+mn-lt"/>
              <a:ea typeface="+mn-ea"/>
              <a:cs typeface="+mn-cs"/>
            </a:rPr>
            <a:t>catalyse digital capability uplift across the industry.</a:t>
          </a:r>
          <a:endParaRPr lang="en-AU">
            <a:effectLst/>
          </a:endParaRPr>
        </a:p>
      </xdr:txBody>
    </xdr:sp>
    <xdr:clientData/>
  </xdr:twoCellAnchor>
  <xdr:twoCellAnchor>
    <xdr:from>
      <xdr:col>4</xdr:col>
      <xdr:colOff>504826</xdr:colOff>
      <xdr:row>4</xdr:row>
      <xdr:rowOff>171448</xdr:rowOff>
    </xdr:from>
    <xdr:to>
      <xdr:col>9</xdr:col>
      <xdr:colOff>85725</xdr:colOff>
      <xdr:row>31</xdr:row>
      <xdr:rowOff>91439</xdr:rowOff>
    </xdr:to>
    <xdr:sp macro="" textlink="">
      <xdr:nvSpPr>
        <xdr:cNvPr id="3" name="TextBox 2"/>
        <xdr:cNvSpPr txBox="1"/>
      </xdr:nvSpPr>
      <xdr:spPr>
        <a:xfrm>
          <a:off x="2943226" y="902968"/>
          <a:ext cx="2628899" cy="4857751"/>
        </a:xfrm>
        <a:prstGeom prst="rect">
          <a:avLst/>
        </a:prstGeom>
        <a:solidFill>
          <a:schemeClr val="lt1"/>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hangingPunct="1"/>
          <a:r>
            <a:rPr lang="en-AU" sz="1400" b="1">
              <a:solidFill>
                <a:schemeClr val="accent6"/>
              </a:solidFill>
              <a:effectLst/>
              <a:latin typeface="+mn-lt"/>
              <a:ea typeface="+mn-ea"/>
              <a:cs typeface="+mn-cs"/>
            </a:rPr>
            <a:t>Key inputs</a:t>
          </a:r>
        </a:p>
        <a:p>
          <a:pPr rtl="0" eaLnBrk="1" fontAlgn="auto" hangingPunct="1"/>
          <a:endParaRPr lang="en-AU" sz="1100" b="1">
            <a:solidFill>
              <a:schemeClr val="dk1"/>
            </a:solidFill>
            <a:effectLst/>
            <a:latin typeface="+mn-lt"/>
            <a:ea typeface="+mn-ea"/>
            <a:cs typeface="+mn-cs"/>
          </a:endParaRPr>
        </a:p>
        <a:p>
          <a:pPr rtl="0" eaLnBrk="1" fontAlgn="auto" hangingPunct="1"/>
          <a:r>
            <a:rPr lang="en-AU" sz="1100">
              <a:solidFill>
                <a:schemeClr val="dk1"/>
              </a:solidFill>
              <a:effectLst/>
              <a:latin typeface="+mn-lt"/>
              <a:ea typeface="+mn-ea"/>
              <a:cs typeface="+mn-cs"/>
            </a:rPr>
            <a:t>The self-assessment approach leverages the national framework that has been created to map the digital capabilities of the agricultural workforce that will be required in enabling individuals to adapt to a rapidly changing technological environment. </a:t>
          </a:r>
        </a:p>
        <a:p>
          <a:pPr rtl="0" eaLnBrk="1" fontAlgn="auto" hangingPunct="1"/>
          <a:endParaRPr lang="en-AU">
            <a:effectLst/>
          </a:endParaRPr>
        </a:p>
        <a:p>
          <a:pPr rtl="0" eaLnBrk="1" fontAlgn="auto" hangingPunct="1"/>
          <a:r>
            <a:rPr lang="en-AU" sz="1100">
              <a:solidFill>
                <a:schemeClr val="dk1"/>
              </a:solidFill>
              <a:effectLst/>
              <a:latin typeface="+mn-lt"/>
              <a:ea typeface="+mn-ea"/>
              <a:cs typeface="+mn-cs"/>
            </a:rPr>
            <a:t>The Agricultural Workforce Digital Capability Framework identifies a set of </a:t>
          </a:r>
          <a:r>
            <a:rPr lang="en-AU" sz="1100" b="1">
              <a:solidFill>
                <a:schemeClr val="dk1"/>
              </a:solidFill>
              <a:effectLst/>
              <a:latin typeface="+mn-lt"/>
              <a:ea typeface="+mn-ea"/>
              <a:cs typeface="+mn-cs"/>
            </a:rPr>
            <a:t>six digital capabilities</a:t>
          </a:r>
          <a:r>
            <a:rPr lang="en-AU" sz="1100">
              <a:solidFill>
                <a:schemeClr val="dk1"/>
              </a:solidFill>
              <a:effectLst/>
              <a:latin typeface="+mn-lt"/>
              <a:ea typeface="+mn-ea"/>
              <a:cs typeface="+mn-cs"/>
            </a:rPr>
            <a:t> and </a:t>
          </a:r>
          <a:r>
            <a:rPr lang="en-AU" sz="1100" b="1">
              <a:solidFill>
                <a:schemeClr val="dk1"/>
              </a:solidFill>
              <a:effectLst/>
              <a:latin typeface="+mn-lt"/>
              <a:ea typeface="+mn-ea"/>
              <a:cs typeface="+mn-cs"/>
            </a:rPr>
            <a:t>five enabling capabilities</a:t>
          </a:r>
          <a:r>
            <a:rPr lang="en-AU" sz="1100">
              <a:solidFill>
                <a:schemeClr val="dk1"/>
              </a:solidFill>
              <a:effectLst/>
              <a:latin typeface="+mn-lt"/>
              <a:ea typeface="+mn-ea"/>
              <a:cs typeface="+mn-cs"/>
            </a:rPr>
            <a:t> that will be required for the agriculture workforce to work and thrive in a digital environment. </a:t>
          </a:r>
        </a:p>
        <a:p>
          <a:pPr rtl="0" eaLnBrk="1" fontAlgn="auto" hangingPunct="1"/>
          <a:endParaRPr lang="en-AU">
            <a:effectLst/>
          </a:endParaRPr>
        </a:p>
        <a:p>
          <a:pPr rtl="0" eaLnBrk="1" fontAlgn="auto" hangingPunct="1"/>
          <a:r>
            <a:rPr lang="en-AU" sz="1100">
              <a:solidFill>
                <a:schemeClr val="dk1"/>
              </a:solidFill>
              <a:effectLst/>
              <a:latin typeface="+mn-lt"/>
              <a:ea typeface="+mn-ea"/>
              <a:cs typeface="+mn-cs"/>
            </a:rPr>
            <a:t>This framework is available in the report </a:t>
          </a:r>
          <a:r>
            <a:rPr lang="en-AU" sz="1100" b="1" i="1">
              <a:solidFill>
                <a:schemeClr val="dk1"/>
              </a:solidFill>
              <a:effectLst/>
              <a:latin typeface="+mn-lt"/>
              <a:ea typeface="+mn-ea"/>
              <a:cs typeface="+mn-cs"/>
            </a:rPr>
            <a:t>Agricultural workforce digital capability framework </a:t>
          </a:r>
          <a:r>
            <a:rPr lang="en-AU" sz="1100">
              <a:solidFill>
                <a:schemeClr val="dk1"/>
              </a:solidFill>
              <a:effectLst/>
              <a:latin typeface="+mn-lt"/>
              <a:ea typeface="+mn-ea"/>
              <a:cs typeface="+mn-cs"/>
            </a:rPr>
            <a:t>developed by a KPMG led-consortia with the support of RDC Partners. </a:t>
          </a:r>
        </a:p>
        <a:p>
          <a:pPr rtl="0" eaLnBrk="1" fontAlgn="auto" hangingPunct="1"/>
          <a:endParaRPr lang="en-AU">
            <a:effectLst/>
          </a:endParaRPr>
        </a:p>
        <a:p>
          <a:pPr rtl="0" eaLnBrk="1" fontAlgn="auto" hangingPunct="1"/>
          <a:r>
            <a:rPr lang="en-AU" sz="1100">
              <a:solidFill>
                <a:schemeClr val="dk1"/>
              </a:solidFill>
              <a:effectLst/>
              <a:latin typeface="+mn-lt"/>
              <a:ea typeface="+mn-ea"/>
              <a:cs typeface="+mn-cs"/>
            </a:rPr>
            <a:t>The Maturity framework of the national digital capability framework is available in the </a:t>
          </a:r>
          <a:r>
            <a:rPr lang="en-AU" sz="1100" b="1" i="1">
              <a:solidFill>
                <a:schemeClr val="dk1"/>
              </a:solidFill>
              <a:effectLst/>
              <a:latin typeface="+mn-lt"/>
              <a:ea typeface="+mn-ea"/>
              <a:cs typeface="+mn-cs"/>
            </a:rPr>
            <a:t>Training and curricula handbook for education and training providers</a:t>
          </a:r>
          <a:r>
            <a:rPr lang="en-AU" sz="1100" b="1">
              <a:solidFill>
                <a:schemeClr val="dk1"/>
              </a:solidFill>
              <a:effectLst/>
              <a:latin typeface="+mn-lt"/>
              <a:ea typeface="+mn-ea"/>
              <a:cs typeface="+mn-cs"/>
            </a:rPr>
            <a:t>.</a:t>
          </a:r>
          <a:endParaRPr lang="en-AU">
            <a:effectLst/>
          </a:endParaRPr>
        </a:p>
      </xdr:txBody>
    </xdr:sp>
    <xdr:clientData/>
  </xdr:twoCellAnchor>
  <xdr:twoCellAnchor>
    <xdr:from>
      <xdr:col>9</xdr:col>
      <xdr:colOff>200026</xdr:colOff>
      <xdr:row>4</xdr:row>
      <xdr:rowOff>171448</xdr:rowOff>
    </xdr:from>
    <xdr:to>
      <xdr:col>13</xdr:col>
      <xdr:colOff>390525</xdr:colOff>
      <xdr:row>31</xdr:row>
      <xdr:rowOff>91439</xdr:rowOff>
    </xdr:to>
    <xdr:sp macro="" textlink="">
      <xdr:nvSpPr>
        <xdr:cNvPr id="5" name="TextBox 4"/>
        <xdr:cNvSpPr txBox="1"/>
      </xdr:nvSpPr>
      <xdr:spPr>
        <a:xfrm>
          <a:off x="5686426" y="902968"/>
          <a:ext cx="2628899" cy="4857751"/>
        </a:xfrm>
        <a:prstGeom prst="rect">
          <a:avLst/>
        </a:prstGeom>
        <a:solidFill>
          <a:schemeClr val="lt1"/>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hangingPunct="1"/>
          <a:r>
            <a:rPr lang="en-AU" sz="1400" b="1">
              <a:solidFill>
                <a:schemeClr val="accent6"/>
              </a:solidFill>
              <a:effectLst/>
              <a:latin typeface="+mn-lt"/>
              <a:ea typeface="+mn-ea"/>
              <a:cs typeface="+mn-cs"/>
            </a:rPr>
            <a:t>Outputs</a:t>
          </a:r>
        </a:p>
        <a:p>
          <a:pPr rtl="0" eaLnBrk="1" fontAlgn="auto" hangingPunct="1"/>
          <a:endParaRPr lang="en-AU" sz="1400" b="1">
            <a:solidFill>
              <a:schemeClr val="accent6"/>
            </a:solidFill>
            <a:effectLst/>
            <a:latin typeface="+mn-lt"/>
            <a:ea typeface="+mn-ea"/>
            <a:cs typeface="+mn-cs"/>
          </a:endParaRPr>
        </a:p>
        <a:p>
          <a:pPr rtl="0" eaLnBrk="1" fontAlgn="auto" hangingPunct="1"/>
          <a:r>
            <a:rPr lang="en-AU" sz="1100" b="1">
              <a:solidFill>
                <a:schemeClr val="dk1"/>
              </a:solidFill>
              <a:effectLst/>
              <a:latin typeface="+mn-lt"/>
              <a:ea typeface="+mn-ea"/>
              <a:cs typeface="+mn-cs"/>
            </a:rPr>
            <a:t>Self-assessment questionnaire</a:t>
          </a:r>
          <a:endParaRPr lang="en-AU">
            <a:effectLst/>
          </a:endParaRPr>
        </a:p>
        <a:p>
          <a:pPr rtl="0" eaLnBrk="1" fontAlgn="auto" hangingPunct="1"/>
          <a:r>
            <a:rPr lang="en-AU" sz="1100">
              <a:solidFill>
                <a:schemeClr val="dk1"/>
              </a:solidFill>
              <a:effectLst/>
              <a:latin typeface="+mn-lt"/>
              <a:ea typeface="+mn-ea"/>
              <a:cs typeface="+mn-cs"/>
            </a:rPr>
            <a:t>The self-assessment questionnaire provides key inputs for the agricultural industry to develop an interactive online tool, including: </a:t>
          </a:r>
          <a:endParaRPr lang="en-AU">
            <a:effectLst/>
          </a:endParaRPr>
        </a:p>
        <a:p>
          <a:pPr rtl="0" eaLnBrk="1" fontAlgn="auto" hangingPunct="1"/>
          <a:r>
            <a:rPr lang="en-AU" sz="1100">
              <a:solidFill>
                <a:schemeClr val="dk1"/>
              </a:solidFill>
              <a:effectLst/>
              <a:latin typeface="+mn-lt"/>
              <a:ea typeface="+mn-ea"/>
              <a:cs typeface="+mn-cs"/>
            </a:rPr>
            <a:t>a questionnaire to assess digital and enabling capabilities, as well as bespoke responses to each question; </a:t>
          </a:r>
          <a:endParaRPr lang="en-AU">
            <a:effectLst/>
          </a:endParaRPr>
        </a:p>
        <a:p>
          <a:pPr rtl="0" eaLnBrk="1" fontAlgn="auto" hangingPunct="1"/>
          <a:r>
            <a:rPr lang="en-AU" sz="1100">
              <a:solidFill>
                <a:schemeClr val="dk1"/>
              </a:solidFill>
              <a:effectLst/>
              <a:latin typeface="+mn-lt"/>
              <a:ea typeface="+mn-ea"/>
              <a:cs typeface="+mn-cs"/>
            </a:rPr>
            <a:t>a reporting framework.</a:t>
          </a:r>
          <a:endParaRPr lang="en-AU">
            <a:effectLst/>
          </a:endParaRPr>
        </a:p>
        <a:p>
          <a:pPr rtl="0" eaLnBrk="1" fontAlgn="auto" hangingPunct="1"/>
          <a:r>
            <a:rPr lang="en-AU" sz="1100" b="1">
              <a:solidFill>
                <a:schemeClr val="dk1"/>
              </a:solidFill>
              <a:effectLst/>
              <a:latin typeface="+mn-lt"/>
              <a:ea typeface="+mn-ea"/>
              <a:cs typeface="+mn-cs"/>
            </a:rPr>
            <a:t>Self-assessment tool: high level road map</a:t>
          </a:r>
          <a:endParaRPr lang="en-AU">
            <a:effectLst/>
          </a:endParaRPr>
        </a:p>
        <a:p>
          <a:pPr rtl="0" eaLnBrk="1" fontAlgn="auto" hangingPunct="1"/>
          <a:r>
            <a:rPr lang="en-AU" sz="1100">
              <a:solidFill>
                <a:schemeClr val="dk1"/>
              </a:solidFill>
              <a:effectLst/>
              <a:latin typeface="+mn-lt"/>
              <a:ea typeface="+mn-ea"/>
              <a:cs typeface="+mn-cs"/>
            </a:rPr>
            <a:t>This document also provides a high level view of the next steps required to develop and launch an interactive online self-assessment tool able to be used across the agriculture industry.</a:t>
          </a:r>
          <a:endParaRPr lang="en-AU">
            <a:effectLst/>
          </a:endParaRPr>
        </a:p>
        <a:p>
          <a:pPr rtl="0" eaLnBrk="1" fontAlgn="auto" hangingPunct="1"/>
          <a:r>
            <a:rPr lang="en-AU" sz="1100" b="1">
              <a:solidFill>
                <a:schemeClr val="dk1"/>
              </a:solidFill>
              <a:effectLst/>
              <a:latin typeface="+mn-lt"/>
              <a:ea typeface="+mn-ea"/>
              <a:cs typeface="+mn-cs"/>
            </a:rPr>
            <a:t>Self-assessment tool: vision on potential uses</a:t>
          </a:r>
          <a:endParaRPr lang="en-AU">
            <a:effectLst/>
          </a:endParaRPr>
        </a:p>
        <a:p>
          <a:pPr rtl="0" eaLnBrk="1" fontAlgn="auto" hangingPunct="1"/>
          <a:r>
            <a:rPr lang="en-AU" sz="1100" b="1">
              <a:solidFill>
                <a:schemeClr val="dk1"/>
              </a:solidFill>
              <a:effectLst/>
              <a:latin typeface="+mn-lt"/>
              <a:ea typeface="+mn-ea"/>
              <a:cs typeface="+mn-cs"/>
            </a:rPr>
            <a:t> </a:t>
          </a:r>
          <a:r>
            <a:rPr lang="en-AU" sz="1100">
              <a:solidFill>
                <a:schemeClr val="dk1"/>
              </a:solidFill>
              <a:effectLst/>
              <a:latin typeface="+mn-lt"/>
              <a:ea typeface="+mn-ea"/>
              <a:cs typeface="+mn-cs"/>
            </a:rPr>
            <a:t>A vision on how the future self-assessment tool may develop and could be used moving forward by the Agriculture industry is also provided.</a:t>
          </a:r>
          <a:endParaRPr lang="en-AU">
            <a:effectLst/>
          </a:endParaRPr>
        </a:p>
        <a:p>
          <a:pPr rtl="0" eaLnBrk="1" fontAlgn="auto" hangingPunct="1"/>
          <a:endParaRPr lang="en-AU" sz="1100" b="1">
            <a:solidFill>
              <a:schemeClr val="accent6"/>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topLeftCell="A10" zoomScale="88" zoomScaleNormal="88" workbookViewId="0">
      <selection activeCell="A15" sqref="A15:D16"/>
    </sheetView>
  </sheetViews>
  <sheetFormatPr defaultRowHeight="14.4" x14ac:dyDescent="0.3"/>
  <cols>
    <col min="1" max="1" width="7.33203125" customWidth="1"/>
    <col min="2" max="2" width="22.5546875" customWidth="1"/>
    <col min="3" max="3" width="154.6640625" style="1" customWidth="1"/>
    <col min="4" max="4" width="23.5546875" style="2" customWidth="1"/>
  </cols>
  <sheetData>
    <row r="1" spans="1:4" ht="34.200000000000003" customHeight="1" x14ac:dyDescent="0.3">
      <c r="A1" s="84" t="s">
        <v>47</v>
      </c>
      <c r="B1" s="84"/>
      <c r="C1" s="84"/>
    </row>
    <row r="2" spans="1:4" ht="324" customHeight="1" x14ac:dyDescent="0.3">
      <c r="A2" s="85"/>
      <c r="B2" s="85"/>
      <c r="C2" s="85"/>
    </row>
    <row r="3" spans="1:4" ht="28.2" customHeight="1" x14ac:dyDescent="0.3">
      <c r="A3" s="7" t="s">
        <v>10</v>
      </c>
      <c r="B3" s="8" t="s">
        <v>0</v>
      </c>
      <c r="C3" s="9" t="s">
        <v>9</v>
      </c>
      <c r="D3" s="9" t="s">
        <v>48</v>
      </c>
    </row>
    <row r="4" spans="1:4" ht="30.6" customHeight="1" x14ac:dyDescent="0.3">
      <c r="A4" s="4">
        <v>1</v>
      </c>
      <c r="B4" s="5" t="s">
        <v>7</v>
      </c>
      <c r="C4" s="6" t="s">
        <v>1</v>
      </c>
      <c r="D4" s="6"/>
    </row>
    <row r="5" spans="1:4" ht="30.6" customHeight="1" x14ac:dyDescent="0.3">
      <c r="A5" s="4">
        <v>2</v>
      </c>
      <c r="B5" s="5" t="s">
        <v>7</v>
      </c>
      <c r="C5" s="6" t="s">
        <v>8</v>
      </c>
      <c r="D5" s="6"/>
    </row>
    <row r="6" spans="1:4" ht="30.6" customHeight="1" x14ac:dyDescent="0.3">
      <c r="A6" s="4">
        <v>3</v>
      </c>
      <c r="B6" s="5" t="s">
        <v>7</v>
      </c>
      <c r="C6" s="6" t="s">
        <v>2</v>
      </c>
      <c r="D6" s="6"/>
    </row>
    <row r="7" spans="1:4" ht="30.6" customHeight="1" x14ac:dyDescent="0.3">
      <c r="A7" s="4">
        <v>4</v>
      </c>
      <c r="B7" s="5" t="s">
        <v>7</v>
      </c>
      <c r="C7" s="6" t="s">
        <v>3</v>
      </c>
      <c r="D7" s="6"/>
    </row>
    <row r="8" spans="1:4" ht="30.6" customHeight="1" x14ac:dyDescent="0.3">
      <c r="A8" s="4">
        <v>5</v>
      </c>
      <c r="B8" s="5" t="s">
        <v>7</v>
      </c>
      <c r="C8" s="6" t="s">
        <v>4</v>
      </c>
      <c r="D8" s="6"/>
    </row>
    <row r="9" spans="1:4" ht="30.6" customHeight="1" x14ac:dyDescent="0.3">
      <c r="A9" s="4">
        <v>6</v>
      </c>
      <c r="B9" s="5" t="s">
        <v>7</v>
      </c>
      <c r="C9" s="6" t="s">
        <v>5</v>
      </c>
      <c r="D9" s="6"/>
    </row>
    <row r="10" spans="1:4" ht="30.6" customHeight="1" x14ac:dyDescent="0.3">
      <c r="A10" s="4">
        <v>7</v>
      </c>
      <c r="B10" s="5" t="s">
        <v>7</v>
      </c>
      <c r="C10" s="6" t="s">
        <v>6</v>
      </c>
      <c r="D10" s="6"/>
    </row>
    <row r="11" spans="1:4" ht="30.6" customHeight="1" x14ac:dyDescent="0.3">
      <c r="A11" s="4">
        <v>8</v>
      </c>
      <c r="B11" s="5" t="s">
        <v>11</v>
      </c>
      <c r="C11" s="6" t="s">
        <v>12</v>
      </c>
      <c r="D11" s="6"/>
    </row>
    <row r="12" spans="1:4" ht="30.6" customHeight="1" x14ac:dyDescent="0.3">
      <c r="A12" s="4">
        <v>9</v>
      </c>
      <c r="B12" s="5" t="s">
        <v>11</v>
      </c>
      <c r="C12" s="6" t="s">
        <v>13</v>
      </c>
      <c r="D12" s="6"/>
    </row>
    <row r="13" spans="1:4" ht="30.6" customHeight="1" x14ac:dyDescent="0.3">
      <c r="A13" s="4">
        <v>10</v>
      </c>
      <c r="B13" s="5" t="s">
        <v>11</v>
      </c>
      <c r="C13" s="6" t="s">
        <v>14</v>
      </c>
      <c r="D13" s="6"/>
    </row>
    <row r="14" spans="1:4" ht="30.6" customHeight="1" x14ac:dyDescent="0.3">
      <c r="A14" s="4">
        <v>11</v>
      </c>
      <c r="B14" s="5" t="s">
        <v>11</v>
      </c>
      <c r="C14" s="6" t="s">
        <v>15</v>
      </c>
      <c r="D14" s="6"/>
    </row>
    <row r="15" spans="1:4" ht="30.6" customHeight="1" x14ac:dyDescent="0.3">
      <c r="A15" s="4">
        <v>12</v>
      </c>
      <c r="B15" s="5" t="s">
        <v>11</v>
      </c>
      <c r="C15" s="6" t="s">
        <v>16</v>
      </c>
      <c r="D15" s="6"/>
    </row>
    <row r="16" spans="1:4" ht="30.6" customHeight="1" x14ac:dyDescent="0.3">
      <c r="A16" s="4">
        <v>13</v>
      </c>
      <c r="B16" s="5" t="s">
        <v>11</v>
      </c>
      <c r="C16" s="6" t="s">
        <v>17</v>
      </c>
      <c r="D16" s="6"/>
    </row>
    <row r="17" spans="1:4" ht="30.6" customHeight="1" x14ac:dyDescent="0.3">
      <c r="A17" s="4">
        <v>14</v>
      </c>
      <c r="B17" s="5" t="s">
        <v>11</v>
      </c>
      <c r="C17" s="6" t="s">
        <v>18</v>
      </c>
      <c r="D17" s="6"/>
    </row>
    <row r="18" spans="1:4" ht="30.6" customHeight="1" x14ac:dyDescent="0.3">
      <c r="A18" s="4">
        <v>15</v>
      </c>
      <c r="B18" s="5" t="s">
        <v>39</v>
      </c>
      <c r="C18" s="6" t="s">
        <v>19</v>
      </c>
      <c r="D18" s="6"/>
    </row>
    <row r="19" spans="1:4" ht="30.6" customHeight="1" x14ac:dyDescent="0.3">
      <c r="A19" s="4">
        <v>16</v>
      </c>
      <c r="B19" s="5" t="s">
        <v>39</v>
      </c>
      <c r="C19" s="6" t="s">
        <v>38</v>
      </c>
      <c r="D19" s="6"/>
    </row>
    <row r="20" spans="1:4" ht="30.6" customHeight="1" x14ac:dyDescent="0.3">
      <c r="A20" s="4">
        <v>17</v>
      </c>
      <c r="B20" s="5" t="s">
        <v>39</v>
      </c>
      <c r="C20" s="6" t="s">
        <v>20</v>
      </c>
      <c r="D20" s="6"/>
    </row>
    <row r="21" spans="1:4" ht="30.6" customHeight="1" x14ac:dyDescent="0.3">
      <c r="A21" s="4">
        <v>18</v>
      </c>
      <c r="B21" s="5" t="s">
        <v>39</v>
      </c>
      <c r="C21" s="6" t="s">
        <v>21</v>
      </c>
      <c r="D21" s="6"/>
    </row>
    <row r="22" spans="1:4" ht="30.6" customHeight="1" x14ac:dyDescent="0.3">
      <c r="A22" s="4">
        <v>19</v>
      </c>
      <c r="B22" s="5" t="s">
        <v>39</v>
      </c>
      <c r="C22" s="6" t="s">
        <v>22</v>
      </c>
      <c r="D22" s="6"/>
    </row>
    <row r="23" spans="1:4" ht="30.6" customHeight="1" x14ac:dyDescent="0.3">
      <c r="A23" s="4">
        <v>20</v>
      </c>
      <c r="B23" s="5" t="s">
        <v>39</v>
      </c>
      <c r="C23" s="6" t="s">
        <v>23</v>
      </c>
      <c r="D23" s="6"/>
    </row>
    <row r="24" spans="1:4" ht="30.6" customHeight="1" x14ac:dyDescent="0.3">
      <c r="A24" s="4">
        <v>21</v>
      </c>
      <c r="B24" s="5" t="s">
        <v>39</v>
      </c>
      <c r="C24" s="6" t="s">
        <v>24</v>
      </c>
      <c r="D24" s="6"/>
    </row>
    <row r="25" spans="1:4" ht="30.6" customHeight="1" x14ac:dyDescent="0.3">
      <c r="A25" s="4">
        <v>22</v>
      </c>
      <c r="B25" s="5" t="s">
        <v>39</v>
      </c>
      <c r="C25" s="6" t="s">
        <v>25</v>
      </c>
      <c r="D25" s="6"/>
    </row>
    <row r="26" spans="1:4" ht="30.6" customHeight="1" x14ac:dyDescent="0.3">
      <c r="A26" s="4">
        <v>23</v>
      </c>
      <c r="B26" s="5" t="s">
        <v>39</v>
      </c>
      <c r="C26" s="6" t="s">
        <v>26</v>
      </c>
      <c r="D26" s="6"/>
    </row>
    <row r="27" spans="1:4" ht="30.6" customHeight="1" x14ac:dyDescent="0.3">
      <c r="A27" s="4">
        <v>24</v>
      </c>
      <c r="B27" s="5" t="s">
        <v>39</v>
      </c>
      <c r="C27" s="6" t="s">
        <v>27</v>
      </c>
      <c r="D27" s="6"/>
    </row>
    <row r="28" spans="1:4" ht="30.6" customHeight="1" x14ac:dyDescent="0.3">
      <c r="A28" s="4">
        <v>25</v>
      </c>
      <c r="B28" s="5" t="s">
        <v>39</v>
      </c>
      <c r="C28" s="6" t="s">
        <v>28</v>
      </c>
      <c r="D28" s="6"/>
    </row>
    <row r="29" spans="1:4" ht="30.6" customHeight="1" x14ac:dyDescent="0.3">
      <c r="A29" s="4">
        <v>26</v>
      </c>
      <c r="B29" s="5" t="s">
        <v>39</v>
      </c>
      <c r="C29" s="6" t="s">
        <v>29</v>
      </c>
      <c r="D29" s="6"/>
    </row>
    <row r="30" spans="1:4" ht="30.6" customHeight="1" x14ac:dyDescent="0.3">
      <c r="A30" s="4">
        <v>27</v>
      </c>
      <c r="B30" s="5" t="s">
        <v>39</v>
      </c>
      <c r="C30" s="6" t="s">
        <v>30</v>
      </c>
      <c r="D30" s="6"/>
    </row>
    <row r="31" spans="1:4" ht="30.6" customHeight="1" x14ac:dyDescent="0.3">
      <c r="A31" s="4">
        <v>28</v>
      </c>
      <c r="B31" s="5" t="s">
        <v>39</v>
      </c>
      <c r="C31" s="6" t="s">
        <v>31</v>
      </c>
      <c r="D31" s="6"/>
    </row>
    <row r="32" spans="1:4" ht="30.6" customHeight="1" x14ac:dyDescent="0.3">
      <c r="A32" s="4">
        <v>29</v>
      </c>
      <c r="B32" s="5" t="s">
        <v>39</v>
      </c>
      <c r="C32" s="6" t="s">
        <v>32</v>
      </c>
      <c r="D32" s="6"/>
    </row>
    <row r="33" spans="1:4" ht="30.6" customHeight="1" x14ac:dyDescent="0.3">
      <c r="A33" s="4">
        <v>30</v>
      </c>
      <c r="B33" s="5" t="s">
        <v>39</v>
      </c>
      <c r="C33" s="6" t="s">
        <v>33</v>
      </c>
      <c r="D33" s="6"/>
    </row>
    <row r="34" spans="1:4" ht="30.6" customHeight="1" x14ac:dyDescent="0.3">
      <c r="A34" s="4">
        <v>31</v>
      </c>
      <c r="B34" s="5" t="s">
        <v>39</v>
      </c>
      <c r="C34" s="6" t="s">
        <v>34</v>
      </c>
      <c r="D34" s="6"/>
    </row>
    <row r="35" spans="1:4" ht="30.6" customHeight="1" x14ac:dyDescent="0.3">
      <c r="A35" s="4">
        <v>32</v>
      </c>
      <c r="B35" s="5" t="s">
        <v>39</v>
      </c>
      <c r="C35" s="6" t="s">
        <v>35</v>
      </c>
      <c r="D35" s="6"/>
    </row>
    <row r="36" spans="1:4" ht="30.6" customHeight="1" x14ac:dyDescent="0.3">
      <c r="A36" s="4">
        <v>33</v>
      </c>
      <c r="B36" s="5" t="s">
        <v>39</v>
      </c>
      <c r="C36" s="6" t="s">
        <v>36</v>
      </c>
      <c r="D36" s="6"/>
    </row>
    <row r="37" spans="1:4" ht="30.6" customHeight="1" x14ac:dyDescent="0.3">
      <c r="A37" s="4">
        <v>34</v>
      </c>
      <c r="B37" s="5" t="s">
        <v>39</v>
      </c>
      <c r="C37" s="6" t="s">
        <v>37</v>
      </c>
      <c r="D37" s="6"/>
    </row>
    <row r="38" spans="1:4" ht="30.6" customHeight="1" x14ac:dyDescent="0.3">
      <c r="A38" s="4">
        <v>35</v>
      </c>
      <c r="B38" s="5" t="s">
        <v>46</v>
      </c>
      <c r="C38" s="6" t="s">
        <v>40</v>
      </c>
      <c r="D38" s="6"/>
    </row>
    <row r="39" spans="1:4" ht="30.6" customHeight="1" x14ac:dyDescent="0.3">
      <c r="A39" s="4">
        <v>36</v>
      </c>
      <c r="B39" s="5" t="s">
        <v>46</v>
      </c>
      <c r="C39" s="6" t="s">
        <v>41</v>
      </c>
      <c r="D39" s="6"/>
    </row>
    <row r="40" spans="1:4" ht="30.6" customHeight="1" x14ac:dyDescent="0.3">
      <c r="A40" s="4">
        <v>37</v>
      </c>
      <c r="B40" s="5" t="s">
        <v>46</v>
      </c>
      <c r="C40" s="6" t="s">
        <v>42</v>
      </c>
      <c r="D40" s="6"/>
    </row>
    <row r="41" spans="1:4" ht="30.6" customHeight="1" x14ac:dyDescent="0.3">
      <c r="A41" s="4">
        <v>38</v>
      </c>
      <c r="B41" s="5" t="s">
        <v>46</v>
      </c>
      <c r="C41" s="6" t="s">
        <v>43</v>
      </c>
      <c r="D41" s="6"/>
    </row>
    <row r="42" spans="1:4" ht="30.6" customHeight="1" x14ac:dyDescent="0.3">
      <c r="A42" s="4">
        <v>39</v>
      </c>
      <c r="B42" s="5" t="s">
        <v>46</v>
      </c>
      <c r="C42" s="6" t="s">
        <v>44</v>
      </c>
      <c r="D42" s="6"/>
    </row>
    <row r="43" spans="1:4" ht="30.6" customHeight="1" x14ac:dyDescent="0.3">
      <c r="A43" s="4">
        <v>40</v>
      </c>
      <c r="B43" s="5" t="s">
        <v>46</v>
      </c>
      <c r="C43" s="6" t="s">
        <v>45</v>
      </c>
      <c r="D43" s="6"/>
    </row>
    <row r="44" spans="1:4" ht="30.6" customHeight="1" x14ac:dyDescent="0.3">
      <c r="C44" s="3"/>
    </row>
    <row r="45" spans="1:4" ht="30.6" customHeight="1" x14ac:dyDescent="0.3">
      <c r="C45" s="3"/>
    </row>
    <row r="46" spans="1:4" ht="30.6" customHeight="1" x14ac:dyDescent="0.3">
      <c r="C46" s="3"/>
    </row>
    <row r="47" spans="1:4" ht="30.6" customHeight="1" x14ac:dyDescent="0.3">
      <c r="C47" s="3"/>
    </row>
    <row r="48" spans="1:4" ht="30.6" customHeight="1" x14ac:dyDescent="0.3">
      <c r="C48" s="3"/>
    </row>
    <row r="49" spans="3:3" ht="30.6" customHeight="1" x14ac:dyDescent="0.3">
      <c r="C49" s="3"/>
    </row>
    <row r="50" spans="3:3" ht="30.6" customHeight="1" x14ac:dyDescent="0.3"/>
    <row r="51" spans="3:3" ht="30.6" customHeight="1" x14ac:dyDescent="0.3"/>
    <row r="52" spans="3:3" ht="30.6" customHeight="1" x14ac:dyDescent="0.3"/>
    <row r="53" spans="3:3" ht="30.6" customHeight="1" x14ac:dyDescent="0.3"/>
    <row r="54" spans="3:3" ht="30.6" customHeight="1" x14ac:dyDescent="0.3"/>
    <row r="55" spans="3:3" ht="30.6" customHeight="1" x14ac:dyDescent="0.3"/>
    <row r="56" spans="3:3" ht="30.6" customHeight="1" x14ac:dyDescent="0.3"/>
    <row r="57" spans="3:3" ht="30.6" customHeight="1" x14ac:dyDescent="0.3"/>
    <row r="58" spans="3:3" ht="30.6" customHeight="1" x14ac:dyDescent="0.3"/>
  </sheetData>
  <autoFilter ref="A3:C43"/>
  <mergeCells count="2">
    <mergeCell ref="A1:C1"/>
    <mergeCell ref="A2:C2"/>
  </mergeCells>
  <dataValidations count="1">
    <dataValidation type="list" allowBlank="1" showInputMessage="1" showErrorMessage="1" sqref="D4">
      <formula1>"1,2,3,4,5"</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P43"/>
  <sheetViews>
    <sheetView showGridLines="0" tabSelected="1" zoomScale="80" zoomScaleNormal="80" workbookViewId="0">
      <selection activeCell="T23" sqref="T23"/>
    </sheetView>
  </sheetViews>
  <sheetFormatPr defaultColWidth="8.6640625" defaultRowHeight="14.4" x14ac:dyDescent="0.3"/>
  <cols>
    <col min="1" max="1" width="6.109375" customWidth="1"/>
    <col min="2" max="2" width="4.6640625" customWidth="1"/>
    <col min="3" max="3" width="9" customWidth="1"/>
    <col min="4" max="8" width="11.33203125" customWidth="1"/>
  </cols>
  <sheetData>
    <row r="1" spans="2:15" ht="12.75" customHeight="1" thickBot="1" x14ac:dyDescent="0.35">
      <c r="C1" s="12"/>
      <c r="D1" s="12"/>
      <c r="E1" s="12"/>
      <c r="F1" s="12"/>
      <c r="G1" s="12"/>
      <c r="H1" s="12"/>
      <c r="I1" s="12"/>
    </row>
    <row r="2" spans="2:15" x14ac:dyDescent="0.3">
      <c r="B2" s="75"/>
      <c r="C2" s="76"/>
      <c r="D2" s="76"/>
      <c r="E2" s="76"/>
      <c r="F2" s="76"/>
      <c r="G2" s="76"/>
      <c r="H2" s="76"/>
      <c r="I2" s="76"/>
      <c r="J2" s="77"/>
      <c r="K2" s="77"/>
      <c r="L2" s="77"/>
      <c r="M2" s="77"/>
      <c r="N2" s="77"/>
      <c r="O2" s="78"/>
    </row>
    <row r="3" spans="2:15" ht="30" customHeight="1" x14ac:dyDescent="0.6">
      <c r="B3" s="79"/>
      <c r="C3" s="33" t="s">
        <v>136</v>
      </c>
      <c r="D3" s="15"/>
      <c r="E3" s="15"/>
      <c r="F3" s="15"/>
      <c r="G3" s="16"/>
      <c r="H3" s="13"/>
      <c r="I3" s="13"/>
      <c r="J3" s="14"/>
      <c r="K3" s="14"/>
      <c r="L3" s="14"/>
      <c r="M3" s="14"/>
      <c r="N3" s="14"/>
      <c r="O3" s="80"/>
    </row>
    <row r="4" spans="2:15" ht="24.75" customHeight="1" x14ac:dyDescent="0.4">
      <c r="B4" s="79"/>
      <c r="C4" s="32" t="s">
        <v>137</v>
      </c>
      <c r="D4" s="13"/>
      <c r="E4" s="13"/>
      <c r="F4" s="13"/>
      <c r="G4" s="13"/>
      <c r="H4" s="13"/>
      <c r="I4" s="13"/>
      <c r="J4" s="14"/>
      <c r="K4" s="14"/>
      <c r="L4" s="14"/>
      <c r="M4" s="14"/>
      <c r="N4" s="14"/>
      <c r="O4" s="80"/>
    </row>
    <row r="5" spans="2:15" x14ac:dyDescent="0.3">
      <c r="B5" s="79"/>
      <c r="C5" s="13"/>
      <c r="D5" s="13"/>
      <c r="E5" s="13"/>
      <c r="F5" s="13"/>
      <c r="G5" s="13"/>
      <c r="H5" s="13"/>
      <c r="I5" s="13"/>
      <c r="J5" s="14"/>
      <c r="K5" s="14"/>
      <c r="L5" s="14"/>
      <c r="M5" s="14"/>
      <c r="N5" s="14"/>
      <c r="O5" s="80"/>
    </row>
    <row r="6" spans="2:15" x14ac:dyDescent="0.3">
      <c r="B6" s="79"/>
      <c r="C6" s="44"/>
      <c r="D6" s="13"/>
      <c r="E6" s="13"/>
      <c r="F6" s="13"/>
      <c r="G6" s="13"/>
      <c r="H6" s="13"/>
      <c r="I6" s="13"/>
      <c r="J6" s="14"/>
      <c r="K6" s="14"/>
      <c r="L6" s="14"/>
      <c r="M6" s="14"/>
      <c r="N6" s="14"/>
      <c r="O6" s="80"/>
    </row>
    <row r="7" spans="2:15" x14ac:dyDescent="0.3">
      <c r="B7" s="79"/>
      <c r="C7" s="13"/>
      <c r="D7" s="13"/>
      <c r="E7" s="13"/>
      <c r="F7" s="13"/>
      <c r="G7" s="13"/>
      <c r="H7" s="13"/>
      <c r="I7" s="13"/>
      <c r="J7" s="14"/>
      <c r="K7" s="14"/>
      <c r="L7" s="14"/>
      <c r="M7" s="14"/>
      <c r="N7" s="14"/>
      <c r="O7" s="80"/>
    </row>
    <row r="8" spans="2:15" x14ac:dyDescent="0.3">
      <c r="B8" s="79"/>
      <c r="C8" s="13"/>
      <c r="D8" s="13"/>
      <c r="E8" s="13"/>
      <c r="F8" s="13"/>
      <c r="G8" s="13"/>
      <c r="H8" s="13"/>
      <c r="I8" s="13"/>
      <c r="J8" s="14"/>
      <c r="K8" s="14"/>
      <c r="L8" s="14"/>
      <c r="M8" s="14"/>
      <c r="N8" s="14"/>
      <c r="O8" s="80"/>
    </row>
    <row r="9" spans="2:15" x14ac:dyDescent="0.3">
      <c r="B9" s="79"/>
      <c r="C9" s="13"/>
      <c r="D9" s="13"/>
      <c r="E9" s="13"/>
      <c r="F9" s="13"/>
      <c r="G9" s="13"/>
      <c r="H9" s="13"/>
      <c r="I9" s="13"/>
      <c r="J9" s="14"/>
      <c r="K9" s="14"/>
      <c r="L9" s="14"/>
      <c r="M9" s="14"/>
      <c r="N9" s="14"/>
      <c r="O9" s="80"/>
    </row>
    <row r="10" spans="2:15" x14ac:dyDescent="0.3">
      <c r="B10" s="79"/>
      <c r="C10" s="13"/>
      <c r="D10" s="13"/>
      <c r="E10" s="13"/>
      <c r="F10" s="13"/>
      <c r="G10" s="13"/>
      <c r="H10" s="13"/>
      <c r="I10" s="13"/>
      <c r="J10" s="14"/>
      <c r="K10" s="14"/>
      <c r="L10" s="14"/>
      <c r="M10" s="14"/>
      <c r="N10" s="14"/>
      <c r="O10" s="80"/>
    </row>
    <row r="11" spans="2:15" x14ac:dyDescent="0.3">
      <c r="B11" s="79"/>
      <c r="C11" s="13"/>
      <c r="D11" s="13"/>
      <c r="E11" s="13"/>
      <c r="F11" s="13"/>
      <c r="G11" s="13"/>
      <c r="H11" s="13"/>
      <c r="I11" s="13"/>
      <c r="J11" s="14"/>
      <c r="K11" s="14"/>
      <c r="L11" s="14"/>
      <c r="M11" s="14"/>
      <c r="N11" s="14"/>
      <c r="O11" s="80"/>
    </row>
    <row r="12" spans="2:15" x14ac:dyDescent="0.3">
      <c r="B12" s="79"/>
      <c r="C12" s="13"/>
      <c r="D12" s="13"/>
      <c r="E12" s="13"/>
      <c r="F12" s="13"/>
      <c r="G12" s="13"/>
      <c r="H12" s="13"/>
      <c r="I12" s="13"/>
      <c r="J12" s="14"/>
      <c r="K12" s="14"/>
      <c r="L12" s="14"/>
      <c r="M12" s="14"/>
      <c r="N12" s="14"/>
      <c r="O12" s="80"/>
    </row>
    <row r="13" spans="2:15" x14ac:dyDescent="0.3">
      <c r="B13" s="79"/>
      <c r="C13" s="13"/>
      <c r="D13" s="13"/>
      <c r="E13" s="13"/>
      <c r="F13" s="13"/>
      <c r="G13" s="13"/>
      <c r="H13" s="13"/>
      <c r="I13" s="13"/>
      <c r="J13" s="14"/>
      <c r="K13" s="14"/>
      <c r="L13" s="14"/>
      <c r="M13" s="14"/>
      <c r="N13" s="14"/>
      <c r="O13" s="80"/>
    </row>
    <row r="14" spans="2:15" x14ac:dyDescent="0.3">
      <c r="B14" s="79"/>
      <c r="C14" s="13"/>
      <c r="D14" s="13"/>
      <c r="E14" s="13"/>
      <c r="F14" s="13"/>
      <c r="G14" s="13"/>
      <c r="H14" s="13"/>
      <c r="I14" s="13"/>
      <c r="J14" s="14"/>
      <c r="K14" s="14"/>
      <c r="L14" s="14"/>
      <c r="M14" s="14"/>
      <c r="N14" s="14"/>
      <c r="O14" s="80"/>
    </row>
    <row r="15" spans="2:15" x14ac:dyDescent="0.3">
      <c r="B15" s="79"/>
      <c r="C15" s="13"/>
      <c r="D15" s="13"/>
      <c r="E15" s="13"/>
      <c r="F15" s="13"/>
      <c r="G15" s="13"/>
      <c r="H15" s="13"/>
      <c r="I15" s="13"/>
      <c r="J15" s="14"/>
      <c r="K15" s="14"/>
      <c r="L15" s="14"/>
      <c r="M15" s="14"/>
      <c r="N15" s="14"/>
      <c r="O15" s="80"/>
    </row>
    <row r="16" spans="2:15" x14ac:dyDescent="0.3">
      <c r="B16" s="79"/>
      <c r="C16" s="13"/>
      <c r="D16" s="13"/>
      <c r="E16" s="13"/>
      <c r="F16" s="13"/>
      <c r="G16" s="13"/>
      <c r="H16" s="13"/>
      <c r="I16" s="13"/>
      <c r="J16" s="14"/>
      <c r="K16" s="14"/>
      <c r="L16" s="14"/>
      <c r="M16" s="14"/>
      <c r="N16" s="14"/>
      <c r="O16" s="80"/>
    </row>
    <row r="17" spans="1:16" x14ac:dyDescent="0.3">
      <c r="B17" s="79"/>
      <c r="C17" s="43" t="s">
        <v>183</v>
      </c>
      <c r="D17" s="13"/>
      <c r="E17" s="13"/>
      <c r="F17" s="13"/>
      <c r="G17" s="13"/>
      <c r="H17" s="13"/>
      <c r="I17" s="13"/>
      <c r="J17" s="14"/>
      <c r="K17" s="14"/>
      <c r="L17" s="14"/>
      <c r="M17" s="14"/>
      <c r="N17" s="14"/>
      <c r="O17" s="80"/>
    </row>
    <row r="18" spans="1:16" x14ac:dyDescent="0.3">
      <c r="B18" s="79"/>
      <c r="C18" s="13" t="s">
        <v>194</v>
      </c>
      <c r="D18" s="13"/>
      <c r="E18" s="13"/>
      <c r="F18" s="13"/>
      <c r="G18" s="13"/>
      <c r="H18" s="13"/>
      <c r="I18" s="13"/>
      <c r="J18" s="14"/>
      <c r="K18" s="14"/>
      <c r="L18" s="14"/>
      <c r="M18" s="14"/>
      <c r="N18" s="14"/>
      <c r="O18" s="80"/>
    </row>
    <row r="19" spans="1:16" x14ac:dyDescent="0.3">
      <c r="B19" s="79"/>
      <c r="C19" s="13" t="s">
        <v>190</v>
      </c>
      <c r="D19" s="13"/>
      <c r="E19" s="13"/>
      <c r="F19" s="13"/>
      <c r="G19" s="13"/>
      <c r="H19" s="13"/>
      <c r="I19" s="13"/>
      <c r="J19" s="14"/>
      <c r="K19" s="14"/>
      <c r="L19" s="14"/>
      <c r="M19" s="14"/>
      <c r="N19" s="14"/>
      <c r="O19" s="80"/>
    </row>
    <row r="20" spans="1:16" ht="30" customHeight="1" x14ac:dyDescent="0.3">
      <c r="B20" s="79"/>
      <c r="C20" s="26" t="s">
        <v>49</v>
      </c>
      <c r="D20" s="87"/>
      <c r="E20" s="87"/>
      <c r="F20" s="87"/>
      <c r="G20" s="13"/>
      <c r="H20" s="13"/>
      <c r="I20" s="13"/>
      <c r="J20" s="14"/>
      <c r="K20" s="14"/>
      <c r="L20" s="14"/>
      <c r="M20" s="14"/>
      <c r="N20" s="14"/>
      <c r="O20" s="80"/>
    </row>
    <row r="21" spans="1:16" ht="30" customHeight="1" x14ac:dyDescent="0.3">
      <c r="B21" s="79"/>
      <c r="C21" s="81">
        <v>1</v>
      </c>
      <c r="D21" s="86" t="s">
        <v>184</v>
      </c>
      <c r="E21" s="86"/>
      <c r="F21" s="86"/>
      <c r="G21" s="13"/>
      <c r="H21" s="13"/>
      <c r="I21" s="13"/>
      <c r="J21" s="14"/>
      <c r="K21" s="14"/>
      <c r="L21" s="14"/>
      <c r="M21" s="14"/>
      <c r="N21" s="14"/>
      <c r="O21" s="80"/>
    </row>
    <row r="22" spans="1:16" ht="30" customHeight="1" x14ac:dyDescent="0.3">
      <c r="B22" s="79"/>
      <c r="C22" s="81">
        <v>2</v>
      </c>
      <c r="D22" s="86" t="s">
        <v>63</v>
      </c>
      <c r="E22" s="86"/>
      <c r="F22" s="86"/>
      <c r="G22" s="13"/>
      <c r="H22" s="13"/>
      <c r="I22" s="13"/>
      <c r="J22" s="14"/>
      <c r="K22" s="14"/>
      <c r="L22" s="14"/>
      <c r="M22" s="14"/>
      <c r="N22" s="14"/>
      <c r="O22" s="80"/>
    </row>
    <row r="23" spans="1:16" ht="30" customHeight="1" x14ac:dyDescent="0.3">
      <c r="B23" s="79"/>
      <c r="C23" s="81">
        <v>3</v>
      </c>
      <c r="D23" s="86" t="s">
        <v>138</v>
      </c>
      <c r="E23" s="86"/>
      <c r="F23" s="86"/>
      <c r="G23" s="13"/>
      <c r="H23" s="13"/>
      <c r="I23" s="13"/>
      <c r="J23" s="14"/>
      <c r="K23" s="14"/>
      <c r="L23" s="14"/>
      <c r="M23" s="14"/>
      <c r="N23" s="14"/>
      <c r="O23" s="80"/>
    </row>
    <row r="24" spans="1:16" ht="30" customHeight="1" x14ac:dyDescent="0.3">
      <c r="B24" s="79"/>
      <c r="C24" s="81">
        <v>4</v>
      </c>
      <c r="D24" s="86" t="s">
        <v>128</v>
      </c>
      <c r="E24" s="86"/>
      <c r="F24" s="86"/>
      <c r="G24" s="13"/>
      <c r="H24" s="13"/>
      <c r="I24" s="13"/>
      <c r="J24" s="14"/>
      <c r="K24" s="14"/>
      <c r="L24" s="14"/>
      <c r="M24" s="14"/>
      <c r="N24" s="14"/>
      <c r="O24" s="80"/>
    </row>
    <row r="25" spans="1:16" ht="30" customHeight="1" x14ac:dyDescent="0.3">
      <c r="B25" s="79"/>
      <c r="C25" s="81">
        <v>5</v>
      </c>
      <c r="D25" s="86" t="s">
        <v>129</v>
      </c>
      <c r="E25" s="86"/>
      <c r="F25" s="86"/>
      <c r="G25" s="13"/>
      <c r="H25" s="13"/>
      <c r="I25" s="13"/>
      <c r="J25" s="14"/>
      <c r="K25" s="14"/>
      <c r="L25" s="14"/>
      <c r="M25" s="14"/>
      <c r="N25" s="14"/>
      <c r="O25" s="80"/>
    </row>
    <row r="26" spans="1:16" ht="30" customHeight="1" x14ac:dyDescent="0.3">
      <c r="B26" s="79"/>
      <c r="C26" s="81">
        <v>6</v>
      </c>
      <c r="D26" s="86" t="s">
        <v>176</v>
      </c>
      <c r="E26" s="86"/>
      <c r="F26" s="86"/>
      <c r="G26" s="13"/>
      <c r="H26" s="13"/>
      <c r="I26" s="13"/>
      <c r="J26" s="14"/>
      <c r="K26" s="14"/>
      <c r="L26" s="14"/>
      <c r="M26" s="14"/>
      <c r="N26" s="14"/>
      <c r="O26" s="80"/>
    </row>
    <row r="27" spans="1:16" ht="22.5" customHeight="1" thickBot="1" x14ac:dyDescent="0.35">
      <c r="B27" s="111"/>
      <c r="C27" s="112"/>
      <c r="D27" s="113"/>
      <c r="E27" s="113"/>
      <c r="F27" s="113"/>
      <c r="G27" s="114"/>
      <c r="H27" s="114"/>
      <c r="I27" s="114"/>
      <c r="J27" s="115"/>
      <c r="K27" s="115"/>
      <c r="L27" s="115"/>
      <c r="M27" s="115"/>
      <c r="N27" s="115"/>
      <c r="O27" s="116"/>
    </row>
    <row r="28" spans="1:16" x14ac:dyDescent="0.3">
      <c r="C28" s="41"/>
      <c r="D28" s="42"/>
      <c r="E28" s="42"/>
      <c r="F28" s="13"/>
      <c r="G28" s="13"/>
      <c r="H28" s="13"/>
      <c r="I28" s="14"/>
      <c r="J28" s="14"/>
      <c r="K28" s="13"/>
      <c r="L28" s="13"/>
      <c r="M28" s="13"/>
      <c r="N28" s="13"/>
      <c r="O28" s="13"/>
    </row>
    <row r="29" spans="1:16" x14ac:dyDescent="0.3">
      <c r="G29" s="12"/>
      <c r="H29" s="12"/>
      <c r="I29" s="12"/>
    </row>
    <row r="30" spans="1:16" x14ac:dyDescent="0.3">
      <c r="A30" s="28"/>
      <c r="B30" s="28"/>
      <c r="C30" s="28"/>
      <c r="D30" s="28"/>
      <c r="E30" s="28"/>
      <c r="F30" s="28"/>
      <c r="G30" s="29"/>
      <c r="H30" s="29"/>
      <c r="I30" s="29"/>
      <c r="J30" s="28"/>
      <c r="K30" s="28"/>
      <c r="L30" s="28"/>
      <c r="M30" s="28"/>
      <c r="N30" s="28"/>
      <c r="O30" s="28"/>
      <c r="P30" s="28"/>
    </row>
    <row r="31" spans="1:16" x14ac:dyDescent="0.3">
      <c r="A31" s="28"/>
      <c r="B31" s="28"/>
      <c r="C31" s="28"/>
      <c r="D31" s="28"/>
      <c r="E31" s="28"/>
      <c r="F31" s="28"/>
      <c r="G31" s="29"/>
      <c r="H31" s="29"/>
      <c r="I31" s="29"/>
      <c r="J31" s="28"/>
      <c r="K31" s="28"/>
      <c r="L31" s="28"/>
      <c r="M31" s="28"/>
      <c r="N31" s="28"/>
      <c r="O31" s="28"/>
      <c r="P31" s="28"/>
    </row>
    <row r="32" spans="1:16" x14ac:dyDescent="0.3">
      <c r="A32" s="28"/>
      <c r="B32" s="28"/>
      <c r="C32" s="28"/>
      <c r="D32" s="28"/>
      <c r="E32" s="28"/>
      <c r="F32" s="28"/>
      <c r="G32" s="29"/>
      <c r="H32" s="29"/>
      <c r="I32" s="29"/>
      <c r="J32" s="28"/>
      <c r="K32" s="28"/>
      <c r="L32" s="28"/>
      <c r="M32" s="28"/>
      <c r="N32" s="28"/>
      <c r="O32" s="28"/>
      <c r="P32" s="28"/>
    </row>
    <row r="33" spans="1:16" x14ac:dyDescent="0.3">
      <c r="A33" s="28"/>
      <c r="B33" s="28"/>
      <c r="C33" s="28"/>
      <c r="D33" s="28"/>
      <c r="E33" s="28"/>
      <c r="F33" s="28"/>
      <c r="G33" s="29"/>
      <c r="H33" s="29"/>
      <c r="I33" s="29"/>
      <c r="J33" s="28"/>
      <c r="K33" s="28"/>
      <c r="L33" s="28"/>
      <c r="M33" s="28"/>
      <c r="N33" s="28"/>
      <c r="O33" s="28"/>
      <c r="P33" s="28"/>
    </row>
    <row r="34" spans="1:16" x14ac:dyDescent="0.3">
      <c r="A34" s="28"/>
      <c r="B34" s="28"/>
      <c r="C34" s="28"/>
      <c r="D34" s="28"/>
      <c r="E34" s="28"/>
      <c r="F34" s="28"/>
      <c r="G34" s="29"/>
      <c r="H34" s="29"/>
      <c r="I34" s="29"/>
      <c r="J34" s="28"/>
      <c r="K34" s="28"/>
      <c r="L34" s="28"/>
      <c r="M34" s="28"/>
      <c r="N34" s="28"/>
      <c r="O34" s="28"/>
      <c r="P34" s="28"/>
    </row>
    <row r="35" spans="1:16" x14ac:dyDescent="0.3">
      <c r="A35" s="28"/>
      <c r="B35" s="28"/>
      <c r="C35" s="28"/>
      <c r="D35" s="28"/>
      <c r="E35" s="28"/>
      <c r="F35" s="28"/>
      <c r="H35" s="29"/>
      <c r="I35" s="29"/>
      <c r="J35" s="28"/>
      <c r="K35" s="28"/>
      <c r="L35" s="28"/>
      <c r="M35" s="28"/>
      <c r="N35" s="28"/>
      <c r="O35" s="28"/>
      <c r="P35" s="28"/>
    </row>
    <row r="36" spans="1:16" x14ac:dyDescent="0.3">
      <c r="A36" s="28"/>
      <c r="B36" s="28"/>
      <c r="C36" s="29"/>
      <c r="D36" s="29"/>
      <c r="E36" s="29"/>
      <c r="F36" s="28"/>
      <c r="G36" s="29"/>
      <c r="H36" s="29"/>
      <c r="I36" s="29"/>
      <c r="J36" s="28"/>
      <c r="K36" s="28"/>
      <c r="L36" s="28"/>
      <c r="M36" s="28"/>
      <c r="N36" s="28"/>
      <c r="O36" s="28"/>
      <c r="P36" s="28"/>
    </row>
    <row r="37" spans="1:16" x14ac:dyDescent="0.3">
      <c r="A37" s="28"/>
      <c r="B37" s="28"/>
      <c r="C37" s="29"/>
      <c r="D37" s="29"/>
      <c r="E37" s="29"/>
      <c r="F37" s="28"/>
      <c r="G37" s="29"/>
      <c r="H37" s="29"/>
      <c r="I37" s="29"/>
      <c r="J37" s="28"/>
      <c r="K37" s="28"/>
      <c r="L37" s="28"/>
      <c r="M37" s="28"/>
      <c r="N37" s="28"/>
      <c r="O37" s="28"/>
      <c r="P37" s="28"/>
    </row>
    <row r="38" spans="1:16" x14ac:dyDescent="0.3">
      <c r="C38" s="12"/>
      <c r="D38" s="12"/>
      <c r="E38" s="12"/>
      <c r="F38" s="28"/>
      <c r="G38" s="12"/>
      <c r="H38" s="12"/>
      <c r="I38" s="12"/>
    </row>
    <row r="39" spans="1:16" x14ac:dyDescent="0.3">
      <c r="C39" s="12"/>
      <c r="D39" s="12"/>
      <c r="E39" s="12"/>
      <c r="F39" s="29"/>
      <c r="G39" s="12"/>
      <c r="H39" s="12"/>
      <c r="I39" s="12"/>
    </row>
    <row r="40" spans="1:16" x14ac:dyDescent="0.3">
      <c r="C40" s="12"/>
      <c r="D40" s="12"/>
      <c r="E40" s="12"/>
      <c r="F40" s="29"/>
      <c r="G40" s="12"/>
      <c r="H40" s="12"/>
      <c r="I40" s="12"/>
    </row>
    <row r="41" spans="1:16" x14ac:dyDescent="0.3">
      <c r="F41" s="12"/>
    </row>
    <row r="42" spans="1:16" x14ac:dyDescent="0.3">
      <c r="F42" s="12"/>
    </row>
    <row r="43" spans="1:16" x14ac:dyDescent="0.3">
      <c r="F43" s="12"/>
    </row>
  </sheetData>
  <mergeCells count="7">
    <mergeCell ref="D26:F26"/>
    <mergeCell ref="D25:F25"/>
    <mergeCell ref="D24:F24"/>
    <mergeCell ref="D20:F20"/>
    <mergeCell ref="D22:F22"/>
    <mergeCell ref="D23:F23"/>
    <mergeCell ref="D21:F21"/>
  </mergeCells>
  <hyperlinks>
    <hyperlink ref="D22:F22" location="'2. Individual Profile'!A1" display="Individual Profile"/>
    <hyperlink ref="D26:F26" location="'6. Reference data'!A1" display="Reference Data"/>
    <hyperlink ref="D25:F25" location="'5. Reporting'!A1" display="Reporting"/>
    <hyperlink ref="D23:F23" location="'3. Self-Assessment'!A1" display="Self-Assessment questionnaire"/>
    <hyperlink ref="D24:F24" location="'4. Raw Scores'!A1" display="Raw Scores"/>
    <hyperlink ref="D21:F21" location="'1. Purpose'!A1" display="Purpose"/>
  </hyperlinks>
  <pageMargins left="0.25" right="0.25" top="0.75" bottom="0.75" header="0.3" footer="0.3"/>
  <pageSetup paperSize="9"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B5"/>
  <sheetViews>
    <sheetView showGridLines="0" zoomScaleNormal="100" workbookViewId="0"/>
  </sheetViews>
  <sheetFormatPr defaultRowHeight="14.4" x14ac:dyDescent="0.3"/>
  <sheetData>
    <row r="1" spans="1:2" x14ac:dyDescent="0.3">
      <c r="A1" s="35" t="str">
        <f>Cover!$C$3&amp;" - "&amp;Cover!$C$4</f>
        <v>Agricultural workforce digital capability framework - Self-Assessment Questionnaire</v>
      </c>
      <c r="B1" s="34"/>
    </row>
    <row r="2" spans="1:2" x14ac:dyDescent="0.3">
      <c r="A2" s="35" t="str">
        <f>Cover!D21</f>
        <v>Purpose</v>
      </c>
      <c r="B2" s="34"/>
    </row>
    <row r="4" spans="1:2" x14ac:dyDescent="0.3">
      <c r="A4" s="88" t="s">
        <v>50</v>
      </c>
      <c r="B4" s="88"/>
    </row>
    <row r="5" spans="1:2" x14ac:dyDescent="0.3">
      <c r="A5" s="37"/>
      <c r="B5" s="17"/>
    </row>
  </sheetData>
  <mergeCells count="1">
    <mergeCell ref="A4:B4"/>
  </mergeCells>
  <hyperlinks>
    <hyperlink ref="A4" location="Contents!A1" display="Back to Contents"/>
    <hyperlink ref="A4:B4" location="Cover!A1" display="Back to Contents"/>
  </hyperlinks>
  <pageMargins left="0.25" right="0.25" top="0.75" bottom="0.75" header="0.3" footer="0.3"/>
  <pageSetup paperSize="9"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O31"/>
  <sheetViews>
    <sheetView showGridLines="0" zoomScale="90" zoomScaleNormal="90" workbookViewId="0">
      <selection activeCell="C21" sqref="C21"/>
    </sheetView>
  </sheetViews>
  <sheetFormatPr defaultRowHeight="14.4" x14ac:dyDescent="0.3"/>
  <cols>
    <col min="1" max="1" width="6.6640625" customWidth="1"/>
    <col min="2" max="2" width="5.88671875" customWidth="1"/>
    <col min="3" max="3" width="58.6640625" customWidth="1"/>
    <col min="4" max="4" width="47.44140625" customWidth="1"/>
  </cols>
  <sheetData>
    <row r="1" spans="1:4" x14ac:dyDescent="0.3">
      <c r="A1" s="35" t="str">
        <f>Cover!$C$3&amp;" - "&amp;Cover!$C$4</f>
        <v>Agricultural workforce digital capability framework - Self-Assessment Questionnaire</v>
      </c>
      <c r="B1" s="34"/>
    </row>
    <row r="2" spans="1:4" x14ac:dyDescent="0.3">
      <c r="A2" s="35" t="str">
        <f>Cover!$D$22</f>
        <v>Individual Profile</v>
      </c>
      <c r="B2" s="34"/>
    </row>
    <row r="4" spans="1:4" x14ac:dyDescent="0.3">
      <c r="A4" s="38" t="s">
        <v>50</v>
      </c>
      <c r="B4" s="38"/>
    </row>
    <row r="5" spans="1:4" s="17" customFormat="1" x14ac:dyDescent="0.3">
      <c r="A5" s="37" t="s">
        <v>66</v>
      </c>
    </row>
    <row r="6" spans="1:4" ht="31.2" x14ac:dyDescent="0.6">
      <c r="D6" s="27"/>
    </row>
    <row r="7" spans="1:4" ht="22.5" customHeight="1" x14ac:dyDescent="0.3">
      <c r="B7" s="55" t="s">
        <v>62</v>
      </c>
      <c r="C7" s="46" t="s">
        <v>59</v>
      </c>
      <c r="D7" s="46" t="s">
        <v>48</v>
      </c>
    </row>
    <row r="8" spans="1:4" ht="27.75" customHeight="1" x14ac:dyDescent="0.3">
      <c r="B8" s="56">
        <v>1</v>
      </c>
      <c r="C8" s="64" t="s">
        <v>64</v>
      </c>
      <c r="D8" s="64" t="s">
        <v>143</v>
      </c>
    </row>
    <row r="9" spans="1:4" ht="27.75" customHeight="1" x14ac:dyDescent="0.3">
      <c r="B9" s="56">
        <v>2</v>
      </c>
      <c r="C9" s="64" t="s">
        <v>70</v>
      </c>
      <c r="D9" s="64" t="s">
        <v>65</v>
      </c>
    </row>
    <row r="10" spans="1:4" ht="27.75" customHeight="1" x14ac:dyDescent="0.3">
      <c r="B10" s="56">
        <v>3</v>
      </c>
      <c r="C10" s="64" t="s">
        <v>139</v>
      </c>
      <c r="D10" s="64" t="s">
        <v>140</v>
      </c>
    </row>
    <row r="11" spans="1:4" ht="27.75" customHeight="1" x14ac:dyDescent="0.3">
      <c r="B11" s="56">
        <v>4</v>
      </c>
      <c r="C11" s="64" t="s">
        <v>141</v>
      </c>
      <c r="D11" s="64" t="s">
        <v>142</v>
      </c>
    </row>
    <row r="12" spans="1:4" ht="27.75" customHeight="1" x14ac:dyDescent="0.3">
      <c r="B12" s="56">
        <v>5</v>
      </c>
      <c r="C12" s="64" t="s">
        <v>130</v>
      </c>
      <c r="D12" s="65" t="s">
        <v>134</v>
      </c>
    </row>
    <row r="13" spans="1:4" ht="27.75" customHeight="1" x14ac:dyDescent="0.3">
      <c r="B13" s="56">
        <v>6</v>
      </c>
      <c r="C13" s="64" t="s">
        <v>180</v>
      </c>
      <c r="D13" s="65" t="s">
        <v>135</v>
      </c>
    </row>
    <row r="14" spans="1:4" ht="27.75" customHeight="1" x14ac:dyDescent="0.3">
      <c r="B14" s="56">
        <v>7</v>
      </c>
      <c r="C14" s="65" t="s">
        <v>68</v>
      </c>
      <c r="D14" s="64" t="s">
        <v>185</v>
      </c>
    </row>
    <row r="31" spans="6:15" x14ac:dyDescent="0.3">
      <c r="F31" s="17"/>
      <c r="G31" s="17"/>
      <c r="H31" s="17"/>
      <c r="I31" s="17"/>
      <c r="J31" s="17"/>
      <c r="K31" s="17"/>
      <c r="L31" s="17"/>
      <c r="M31" s="17"/>
      <c r="N31" s="17"/>
      <c r="O31" s="17"/>
    </row>
  </sheetData>
  <hyperlinks>
    <hyperlink ref="A4" location="Contents!A1" display="Back to Contents"/>
    <hyperlink ref="A4:B4" location="Cover!A1" display="Back to Contents"/>
  </hyperlinks>
  <pageMargins left="0.25" right="0.25" top="0.75" bottom="0.75" header="0.3" footer="0.3"/>
  <pageSetup paperSize="9" scale="97"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O53"/>
  <sheetViews>
    <sheetView showGridLines="0" zoomScale="90" zoomScaleNormal="90" zoomScaleSheetLayoutView="50" workbookViewId="0">
      <selection activeCell="D9" sqref="D9"/>
    </sheetView>
  </sheetViews>
  <sheetFormatPr defaultRowHeight="14.4" x14ac:dyDescent="0.3"/>
  <cols>
    <col min="1" max="1" width="9.44140625" customWidth="1"/>
    <col min="2" max="2" width="40.33203125" bestFit="1" customWidth="1"/>
    <col min="3" max="3" width="104.33203125" bestFit="1" customWidth="1"/>
    <col min="4" max="4" width="58.33203125" customWidth="1"/>
    <col min="5" max="5" width="24.5546875" hidden="1" customWidth="1"/>
    <col min="6" max="7" width="9.109375" customWidth="1"/>
  </cols>
  <sheetData>
    <row r="1" spans="1:5" x14ac:dyDescent="0.3">
      <c r="A1" s="35" t="str">
        <f>Cover!$C$3&amp;" - "&amp;Cover!$C$4</f>
        <v>Agricultural workforce digital capability framework - Self-Assessment Questionnaire</v>
      </c>
      <c r="C1" s="19"/>
    </row>
    <row r="2" spans="1:5" x14ac:dyDescent="0.3">
      <c r="A2" s="35" t="str">
        <f>Cover!$D$23</f>
        <v>Self-Assessment questionnaire</v>
      </c>
    </row>
    <row r="4" spans="1:5" x14ac:dyDescent="0.3">
      <c r="A4" s="19" t="s">
        <v>50</v>
      </c>
      <c r="B4" s="19"/>
    </row>
    <row r="5" spans="1:5" x14ac:dyDescent="0.3">
      <c r="A5" s="37" t="s">
        <v>111</v>
      </c>
    </row>
    <row r="6" spans="1:5" x14ac:dyDescent="0.3">
      <c r="A6" s="37"/>
    </row>
    <row r="7" spans="1:5" ht="21" customHeight="1" x14ac:dyDescent="0.6">
      <c r="A7" s="45" t="s">
        <v>186</v>
      </c>
      <c r="C7" s="27"/>
    </row>
    <row r="8" spans="1:5" s="11" customFormat="1" ht="25.5" customHeight="1" x14ac:dyDescent="0.3">
      <c r="A8" s="100" t="s">
        <v>62</v>
      </c>
      <c r="B8" s="101" t="s">
        <v>98</v>
      </c>
      <c r="C8" s="101" t="s">
        <v>59</v>
      </c>
      <c r="D8" s="102" t="s">
        <v>48</v>
      </c>
      <c r="E8" s="96" t="s">
        <v>69</v>
      </c>
    </row>
    <row r="9" spans="1:5" s="11" customFormat="1" ht="41.25" customHeight="1" x14ac:dyDescent="0.3">
      <c r="A9" s="103">
        <f>'6. Reference data'!A8</f>
        <v>1</v>
      </c>
      <c r="B9" s="104" t="str">
        <f>'6. Reference data'!B8</f>
        <v>Digital literacy</v>
      </c>
      <c r="C9" s="105" t="str">
        <f>'6. Reference data'!C8</f>
        <v>How aware are you of current and emerging digital technologies in your sector (e.g. AR, VR, IoT, blockchain)?</v>
      </c>
      <c r="D9" s="106" t="s">
        <v>83</v>
      </c>
      <c r="E9" s="97">
        <f>IF(D9="I know very little about digital technologies in my sector",1,IF(D9="I am somewhat aware of digital technologies in my sector",3,IF(D9="I am very aware of digital technologies in my sector",5)))</f>
        <v>5</v>
      </c>
    </row>
    <row r="10" spans="1:5" s="11" customFormat="1" ht="41.25" customHeight="1" x14ac:dyDescent="0.3">
      <c r="A10" s="103">
        <f>'6. Reference data'!A9</f>
        <v>2</v>
      </c>
      <c r="B10" s="104" t="str">
        <f>'6. Reference data'!B9</f>
        <v>Digital literacy</v>
      </c>
      <c r="C10" s="105" t="str">
        <f>'6. Reference data'!C9</f>
        <v>How often do you seek out information to develop your awareness/keep informed of the latest digital trends and technologies in your sector?</v>
      </c>
      <c r="D10" s="106" t="s">
        <v>156</v>
      </c>
      <c r="E10" s="97">
        <f>IF(D10="Very rarely",1,IF(D10="Approximately once per month",3,IF(D10="At least once per week",5)))</f>
        <v>3</v>
      </c>
    </row>
    <row r="11" spans="1:5" s="11" customFormat="1" ht="41.25" customHeight="1" x14ac:dyDescent="0.3">
      <c r="A11" s="103">
        <f>'6. Reference data'!A10</f>
        <v>3</v>
      </c>
      <c r="B11" s="107" t="str">
        <f>'6. Reference data'!B10</f>
        <v>Collaboration</v>
      </c>
      <c r="C11" s="105" t="str">
        <f>'6. Reference data'!C10</f>
        <v>How well do you create and maintain a network of connections in your sector to share and learn about new methods and technologies?</v>
      </c>
      <c r="D11" s="106" t="s">
        <v>122</v>
      </c>
      <c r="E11" s="97">
        <f>IF(D11="I have no skills in this area",1,IF(D11="This is an area I am developing in",3,IF(D11="This is something I do very well",5)))</f>
        <v>3</v>
      </c>
    </row>
    <row r="12" spans="1:5" s="11" customFormat="1" ht="41.25" customHeight="1" x14ac:dyDescent="0.3">
      <c r="A12" s="103">
        <f>'6. Reference data'!A11</f>
        <v>4</v>
      </c>
      <c r="B12" s="104" t="str">
        <f>'6. Reference data'!B11</f>
        <v>Technology operation</v>
      </c>
      <c r="C12" s="105" t="str">
        <f>'6. Reference data'!C11</f>
        <v>How important are digital technologies (including devices, software, and services) in your day to day role?</v>
      </c>
      <c r="D12" s="106" t="s">
        <v>158</v>
      </c>
      <c r="E12" s="97">
        <f>IF(D12="They are not important at all",1,IF(D12="They play a supporting role",3,IF(D12="They are critical",5)))</f>
        <v>5</v>
      </c>
    </row>
    <row r="13" spans="1:5" s="11" customFormat="1" ht="41.25" customHeight="1" x14ac:dyDescent="0.3">
      <c r="A13" s="103">
        <f>'6. Reference data'!A12</f>
        <v>5</v>
      </c>
      <c r="B13" s="104" t="str">
        <f>'6. Reference data'!B12</f>
        <v>Technology operation</v>
      </c>
      <c r="C13" s="105" t="str">
        <f>'6. Reference data'!C12</f>
        <v>How well are you able to operate and benefit from the digital technologies required for your role?</v>
      </c>
      <c r="D13" s="106" t="s">
        <v>122</v>
      </c>
      <c r="E13" s="97">
        <f>IF(D13="I have no skills in this area",1,IF(D13="This is an area I am developing in",3,IF(D13="This is something I do very well",5)))</f>
        <v>3</v>
      </c>
    </row>
    <row r="14" spans="1:5" s="11" customFormat="1" ht="41.25" customHeight="1" x14ac:dyDescent="0.3">
      <c r="A14" s="103">
        <f>'6. Reference data'!A13</f>
        <v>6</v>
      </c>
      <c r="B14" s="104" t="str">
        <f>'6. Reference data'!B13</f>
        <v>Technology operation</v>
      </c>
      <c r="C14" s="108" t="str">
        <f>'6. Reference data'!C13</f>
        <v>How confident are you when learning to operate a new digital technology with limited guidance?</v>
      </c>
      <c r="D14" s="106" t="s">
        <v>160</v>
      </c>
      <c r="E14" s="97">
        <f>IF(D14="I need a lot of guidance",1,IF(D14="I can usually manage",3,IF(D14="Very confident",5)))</f>
        <v>3</v>
      </c>
    </row>
    <row r="15" spans="1:5" s="11" customFormat="1" ht="41.25" customHeight="1" x14ac:dyDescent="0.3">
      <c r="A15" s="103">
        <f>'6. Reference data'!A14</f>
        <v>7</v>
      </c>
      <c r="B15" s="104" t="str">
        <f>'6. Reference data'!B14</f>
        <v>Process improvement</v>
      </c>
      <c r="C15" s="105" t="str">
        <f>'6. Reference data'!C14</f>
        <v>How well are you able to identify digital technologies that could help you perform your role more effectively?</v>
      </c>
      <c r="D15" s="106" t="s">
        <v>78</v>
      </c>
      <c r="E15" s="97">
        <f>IF(D15="I have no skills in this area",1,IF(D15="This is an area I am developing in",3,IF(D15="This is something I do very well",5)))</f>
        <v>5</v>
      </c>
    </row>
    <row r="16" spans="1:5" s="11" customFormat="1" ht="41.25" customHeight="1" x14ac:dyDescent="0.3">
      <c r="A16" s="103">
        <f>'6. Reference data'!A15</f>
        <v>8</v>
      </c>
      <c r="B16" s="104" t="str">
        <f>'6. Reference data'!B15</f>
        <v>Digital literacy</v>
      </c>
      <c r="C16" s="105" t="str">
        <f>'6. Reference data'!C15</f>
        <v>Compared to your peers, how quick are you to adopt new digital technologies?</v>
      </c>
      <c r="D16" s="106" t="s">
        <v>132</v>
      </c>
      <c r="E16" s="97">
        <f>IF(D16="I am very slow to adopt new technologies",1,IF(D16="My adoption rate would be around average",3,IF(D16="I am an early adopter",5)))</f>
        <v>3</v>
      </c>
    </row>
    <row r="17" spans="1:15" s="11" customFormat="1" ht="41.25" customHeight="1" x14ac:dyDescent="0.3">
      <c r="A17" s="103">
        <f>'6. Reference data'!A16</f>
        <v>9</v>
      </c>
      <c r="B17" s="104" t="str">
        <f>'6. Reference data'!B16</f>
        <v>Critical thinking</v>
      </c>
      <c r="C17" s="105" t="str">
        <f>'6. Reference data'!C16</f>
        <v>How often do you test and experiment with less proven, new digital technologies?</v>
      </c>
      <c r="D17" s="106" t="s">
        <v>125</v>
      </c>
      <c r="E17" s="97">
        <f>IF(D17="Never",1,IF(D17="Sometimes",3,IF(D17="Very often",5)))</f>
        <v>3</v>
      </c>
    </row>
    <row r="18" spans="1:15" s="11" customFormat="1" ht="41.25" customHeight="1" x14ac:dyDescent="0.3">
      <c r="A18" s="103">
        <f>'6. Reference data'!A17</f>
        <v>10</v>
      </c>
      <c r="B18" s="107" t="str">
        <f>'6. Reference data'!B17</f>
        <v>Business transformation</v>
      </c>
      <c r="C18" s="108" t="str">
        <f>'6. Reference data'!C17</f>
        <v>How willing are you to change your approach to things to accommodate new ideas or ways of working?</v>
      </c>
      <c r="D18" s="106" t="s">
        <v>165</v>
      </c>
      <c r="E18" s="97">
        <f>IF(D18="I do this sometimes",1,IF(D18="I do this sometimes",3,IF(D18="Very willing",5)))</f>
        <v>1</v>
      </c>
    </row>
    <row r="19" spans="1:15" s="11" customFormat="1" ht="41.25" customHeight="1" x14ac:dyDescent="0.3">
      <c r="A19" s="103">
        <f>'6. Reference data'!A18</f>
        <v>11</v>
      </c>
      <c r="B19" s="107" t="str">
        <f>'6. Reference data'!B18</f>
        <v>Business transformation</v>
      </c>
      <c r="C19" s="108" t="str">
        <f>'6. Reference data'!C18</f>
        <v>How well are you able to pivot and change direction in how you do things to respond to changes in your sector (e.g. regulatory, environmental, economic)?</v>
      </c>
      <c r="D19" s="106" t="s">
        <v>78</v>
      </c>
      <c r="E19" s="97">
        <f t="shared" ref="E19:E21" si="0">IF(D19="I have no skills in this area",1,IF(D19="This is an area I am developing in",3,IF(D19="This is something I do very well",5)))</f>
        <v>5</v>
      </c>
    </row>
    <row r="20" spans="1:15" s="11" customFormat="1" ht="41.25" customHeight="1" x14ac:dyDescent="0.3">
      <c r="A20" s="103">
        <f>'6. Reference data'!A19</f>
        <v>12</v>
      </c>
      <c r="B20" s="104" t="str">
        <f>'6. Reference data'!B19</f>
        <v>Process improvement</v>
      </c>
      <c r="C20" s="105" t="str">
        <f>'6. Reference data'!C19</f>
        <v>How well are you able to understand the value proposition of digital technologies, including costs, benefits and the return on investment (ROI)?</v>
      </c>
      <c r="D20" s="106" t="s">
        <v>122</v>
      </c>
      <c r="E20" s="97">
        <f t="shared" si="0"/>
        <v>3</v>
      </c>
    </row>
    <row r="21" spans="1:15" s="11" customFormat="1" ht="41.25" customHeight="1" x14ac:dyDescent="0.3">
      <c r="A21" s="103">
        <f>'6. Reference data'!A20</f>
        <v>13</v>
      </c>
      <c r="B21" s="104" t="str">
        <f>'6. Reference data'!B20</f>
        <v>Business transformation</v>
      </c>
      <c r="C21" s="105" t="str">
        <f>'6. Reference data'!C20</f>
        <v xml:space="preserve">How well are you able to identify new business opportunities/efficiencies/risk reductions made possible through the use of digital technology? </v>
      </c>
      <c r="D21" s="106" t="s">
        <v>78</v>
      </c>
      <c r="E21" s="97">
        <f t="shared" si="0"/>
        <v>5</v>
      </c>
    </row>
    <row r="22" spans="1:15" s="11" customFormat="1" ht="41.25" customHeight="1" x14ac:dyDescent="0.3">
      <c r="A22" s="103">
        <f>'6. Reference data'!A21</f>
        <v>14</v>
      </c>
      <c r="B22" s="107" t="str">
        <f>'6. Reference data'!B21</f>
        <v>Process improvement</v>
      </c>
      <c r="C22" s="108" t="str">
        <f>'6. Reference data'!C21</f>
        <v>How well do you review and monitor technology outcomes to verify and compare intended outcomes against actual outcomes?</v>
      </c>
      <c r="D22" s="106" t="s">
        <v>122</v>
      </c>
      <c r="E22" s="97">
        <f t="shared" ref="E22" si="1">IF(D22="I have no skills in this area",1,IF(D22="This is an area I am developing in",3,IF(D22="This is something I do very well",5)))</f>
        <v>3</v>
      </c>
    </row>
    <row r="23" spans="1:15" s="11" customFormat="1" ht="41.25" customHeight="1" x14ac:dyDescent="0.3">
      <c r="A23" s="103">
        <f>'6. Reference data'!A22</f>
        <v>15</v>
      </c>
      <c r="B23" s="104" t="str">
        <f>'6. Reference data'!B22</f>
        <v>Business transformation</v>
      </c>
      <c r="C23" s="105" t="str">
        <f>'6. Reference data'!C22</f>
        <v>How important do you see the adoption of digital technology and capability for your future success?</v>
      </c>
      <c r="D23" s="106" t="s">
        <v>76</v>
      </c>
      <c r="E23" s="97">
        <f>IF(D23="It will play little to no role in future success",1,IF(D23="It will play some role in future success",3,IF(D23="It is critical to future success",5)))</f>
        <v>5</v>
      </c>
    </row>
    <row r="24" spans="1:15" s="11" customFormat="1" ht="41.25" customHeight="1" x14ac:dyDescent="0.3">
      <c r="A24" s="103">
        <f>'6. Reference data'!A23</f>
        <v>16</v>
      </c>
      <c r="B24" s="104" t="str">
        <f>'6. Reference data'!B23</f>
        <v>Personal learning &amp; mastery</v>
      </c>
      <c r="C24" s="105" t="str">
        <f>'6. Reference data'!C23</f>
        <v>To what extent is learning and practicing new digital skills a priority for you in your role?</v>
      </c>
      <c r="D24" s="106" t="s">
        <v>169</v>
      </c>
      <c r="E24" s="97">
        <f>IF(D24="It is a low priority",1,IF(D24="It is a medium priority",3,IF(D24="It is a high priority",5)))</f>
        <v>3</v>
      </c>
    </row>
    <row r="25" spans="1:15" s="11" customFormat="1" ht="41.25" customHeight="1" x14ac:dyDescent="0.3">
      <c r="A25" s="103">
        <f>'6. Reference data'!A24</f>
        <v>17</v>
      </c>
      <c r="B25" s="107" t="str">
        <f>'6. Reference data'!B24</f>
        <v>Personal learning and mastery</v>
      </c>
      <c r="C25" s="109" t="str">
        <f>'6. Reference data'!C24</f>
        <v>How often do you use your own knowledge to assist or teach others areas relating to digital technology?</v>
      </c>
      <c r="D25" s="110" t="s">
        <v>96</v>
      </c>
      <c r="E25" s="98">
        <f>IF(D25="Never",1,IF(D25="Sometimes",3,IF(D25="Very often",5)))</f>
        <v>5</v>
      </c>
    </row>
    <row r="26" spans="1:15" s="11" customFormat="1" ht="41.25" customHeight="1" x14ac:dyDescent="0.3">
      <c r="A26" s="103">
        <f>'6. Reference data'!A25</f>
        <v>18</v>
      </c>
      <c r="B26" s="104" t="str">
        <f>'6. Reference data'!B25</f>
        <v>Personal learning &amp; mastery</v>
      </c>
      <c r="C26" s="105" t="str">
        <f>'6. Reference data'!C25</f>
        <v>In the next 12 months, how much time are you likely to spend undertaking formal skills training to upskill in areas of digital technology?</v>
      </c>
      <c r="D26" s="106" t="s">
        <v>171</v>
      </c>
      <c r="E26" s="97">
        <f>IF(D26="Less than one day",1,IF(D26="Approximately 1-5 days",3,IF(D26="More than 5 days",5)))</f>
        <v>5</v>
      </c>
    </row>
    <row r="27" spans="1:15" s="11" customFormat="1" ht="41.25" customHeight="1" x14ac:dyDescent="0.3">
      <c r="A27" s="103">
        <f>'6. Reference data'!A26</f>
        <v>19</v>
      </c>
      <c r="B27" s="104" t="str">
        <f>'6. Reference data'!B26</f>
        <v>Data monitoring, analysis and interpretation</v>
      </c>
      <c r="C27" s="108" t="str">
        <f>'6. Reference data'!C26</f>
        <v>How well are you able to identify and collect the right data to help inform decision making?</v>
      </c>
      <c r="D27" s="106" t="s">
        <v>78</v>
      </c>
      <c r="E27" s="97">
        <f t="shared" ref="E27:E28" si="2">IF(D27="I have no skills in this area",1,IF(D27="This is an area I am developing in",3,IF(D27="This is something I do very well",5)))</f>
        <v>5</v>
      </c>
    </row>
    <row r="28" spans="1:15" s="11" customFormat="1" ht="41.25" customHeight="1" x14ac:dyDescent="0.3">
      <c r="A28" s="103">
        <f>'6. Reference data'!A27</f>
        <v>20</v>
      </c>
      <c r="B28" s="107" t="str">
        <f>'6. Reference data'!B27</f>
        <v>Data management</v>
      </c>
      <c r="C28" s="105" t="str">
        <f>'6. Reference data'!C27</f>
        <v>How well are you able to organise, store and retrieve data on your computer/mobile/iPad?</v>
      </c>
      <c r="D28" s="106" t="s">
        <v>122</v>
      </c>
      <c r="E28" s="97">
        <f t="shared" si="2"/>
        <v>3</v>
      </c>
    </row>
    <row r="29" spans="1:15" s="11" customFormat="1" ht="41.25" customHeight="1" x14ac:dyDescent="0.3">
      <c r="A29" s="103">
        <f>'6. Reference data'!A28</f>
        <v>21</v>
      </c>
      <c r="B29" s="107" t="str">
        <f>'6. Reference data'!B28</f>
        <v>Data management</v>
      </c>
      <c r="C29" s="105" t="str">
        <f>'6. Reference data'!C28</f>
        <v>How aware are you of alternatives to safely storing your data and data received from third parties?</v>
      </c>
      <c r="D29" s="106" t="s">
        <v>79</v>
      </c>
      <c r="E29" s="97">
        <f>IF(D29="I know very little in this area",1,IF(D29="I have some understanding in this area",3,IF(D29="I am very knowledgable in this area",5)))</f>
        <v>5</v>
      </c>
    </row>
    <row r="30" spans="1:15" s="11" customFormat="1" ht="41.25" customHeight="1" x14ac:dyDescent="0.3">
      <c r="A30" s="103">
        <f>'6. Reference data'!A29</f>
        <v>22</v>
      </c>
      <c r="B30" s="104" t="str">
        <f>'6. Reference data'!B29</f>
        <v>Data monitoring, analysis and interpretation</v>
      </c>
      <c r="C30" s="105" t="str">
        <f>'6. Reference data'!C29</f>
        <v>How well are you able to combine and manipulate data from various sources?</v>
      </c>
      <c r="D30" s="106" t="s">
        <v>122</v>
      </c>
      <c r="E30" s="97">
        <f>IF(D30="I have no skills in this area",1,IF(D30="This is an area I am developing in",3,IF(D30="This is something I do very well",5)))</f>
        <v>3</v>
      </c>
    </row>
    <row r="31" spans="1:15" s="11" customFormat="1" ht="41.25" customHeight="1" x14ac:dyDescent="0.3">
      <c r="A31" s="103">
        <f>'6. Reference data'!A30</f>
        <v>23</v>
      </c>
      <c r="B31" s="104" t="str">
        <f>'6. Reference data'!B30</f>
        <v>Data monitoring, analysis and interpretation</v>
      </c>
      <c r="C31" s="105" t="str">
        <f>'6. Reference data'!C30</f>
        <v>How well do you understand the potential limitations of datasets and the corresponding impacts on results?</v>
      </c>
      <c r="D31" s="106" t="s">
        <v>172</v>
      </c>
      <c r="E31" s="97">
        <f>IF(D31="I know very little in this area",1,IF(D31="I have some understanding in this area",3,IF(D31="I am very knowledgable in this area",5)))</f>
        <v>1</v>
      </c>
      <c r="F31"/>
      <c r="G31"/>
      <c r="H31"/>
      <c r="I31"/>
      <c r="J31"/>
      <c r="K31"/>
      <c r="L31"/>
      <c r="M31"/>
      <c r="N31"/>
      <c r="O31"/>
    </row>
    <row r="32" spans="1:15" s="11" customFormat="1" ht="41.25" customHeight="1" x14ac:dyDescent="0.3">
      <c r="A32" s="103">
        <f>'6. Reference data'!A31</f>
        <v>24</v>
      </c>
      <c r="B32" s="104" t="str">
        <f>'6. Reference data'!B31</f>
        <v>Critical thinking</v>
      </c>
      <c r="C32" s="105" t="str">
        <f>'6. Reference data'!C31</f>
        <v>How often do you use data to inform tactical and strategic decision making?</v>
      </c>
      <c r="D32" s="106" t="s">
        <v>96</v>
      </c>
      <c r="E32" s="97">
        <f>IF(D32="Never",1,IF(D32="Sometimes",3,IF(D32="Very often",5)))</f>
        <v>5</v>
      </c>
    </row>
    <row r="33" spans="1:5" s="11" customFormat="1" ht="41.25" customHeight="1" x14ac:dyDescent="0.3">
      <c r="A33" s="103">
        <f>'6. Reference data'!A32</f>
        <v>25</v>
      </c>
      <c r="B33" s="107" t="str">
        <f>'6. Reference data'!B32</f>
        <v>Digital communication</v>
      </c>
      <c r="C33" s="105" t="str">
        <f>'6. Reference data'!C32</f>
        <v>How well are you able to communicate the outcomes of data analysis to relevant stakeholders using digital tools?</v>
      </c>
      <c r="D33" s="106" t="s">
        <v>78</v>
      </c>
      <c r="E33" s="97">
        <f t="shared" ref="E33:E38" si="3">IF(D33="I have no skills in this area",1,IF(D33="This is an area I am developing in",3,IF(D33="This is something I do very well",5)))</f>
        <v>5</v>
      </c>
    </row>
    <row r="34" spans="1:5" s="11" customFormat="1" ht="41.25" customHeight="1" x14ac:dyDescent="0.3">
      <c r="A34" s="103">
        <f>'6. Reference data'!A33</f>
        <v>26</v>
      </c>
      <c r="B34" s="104" t="str">
        <f>'6. Reference data'!B33</f>
        <v>Critical thinking</v>
      </c>
      <c r="C34" s="105" t="str">
        <f>'6. Reference data'!C33</f>
        <v>How well are you able to interpret datasets to identify trends or issues impacting your business?</v>
      </c>
      <c r="D34" s="106" t="s">
        <v>122</v>
      </c>
      <c r="E34" s="97">
        <f t="shared" si="3"/>
        <v>3</v>
      </c>
    </row>
    <row r="35" spans="1:5" s="11" customFormat="1" ht="41.25" customHeight="1" x14ac:dyDescent="0.3">
      <c r="A35" s="103">
        <f>'6. Reference data'!A34</f>
        <v>27</v>
      </c>
      <c r="B35" s="104" t="str">
        <f>'6. Reference data'!B34</f>
        <v>Incident management</v>
      </c>
      <c r="C35" s="105" t="str">
        <f>'6. Reference data'!C34</f>
        <v>How well are you able to maintain digital technologies and fix issues when required?</v>
      </c>
      <c r="D35" s="106" t="s">
        <v>122</v>
      </c>
      <c r="E35" s="97">
        <f t="shared" si="3"/>
        <v>3</v>
      </c>
    </row>
    <row r="36" spans="1:5" s="11" customFormat="1" ht="41.25" customHeight="1" x14ac:dyDescent="0.3">
      <c r="A36" s="103">
        <f>'6. Reference data'!A35</f>
        <v>28</v>
      </c>
      <c r="B36" s="107" t="str">
        <f>'6. Reference data'!B35</f>
        <v>Technology operation</v>
      </c>
      <c r="C36" s="105" t="str">
        <f>'6. Reference data'!C35</f>
        <v>What is your level of understanding of correct care and service agreements to ensure digital technologies are sufficiently updated and maintained?</v>
      </c>
      <c r="D36" s="106" t="s">
        <v>79</v>
      </c>
      <c r="E36" s="97">
        <f>IF(D36="I know very little in this area",1,IF(D36="I have some understanding in this area",3,IF(D36="I am very knowledgable in this area",5)))</f>
        <v>5</v>
      </c>
    </row>
    <row r="37" spans="1:5" s="11" customFormat="1" ht="41.25" customHeight="1" x14ac:dyDescent="0.3">
      <c r="A37" s="103">
        <f>'6. Reference data'!A36</f>
        <v>29</v>
      </c>
      <c r="B37" s="104" t="str">
        <f>'6. Reference data'!B36</f>
        <v>Incident management</v>
      </c>
      <c r="C37" s="105" t="str">
        <f>'6. Reference data'!C36</f>
        <v>How well do you record and analyse problems with technology to ensure similar events can be mitigated in the future?</v>
      </c>
      <c r="D37" s="106" t="s">
        <v>78</v>
      </c>
      <c r="E37" s="97">
        <f t="shared" si="3"/>
        <v>5</v>
      </c>
    </row>
    <row r="38" spans="1:5" s="11" customFormat="1" ht="41.25" customHeight="1" x14ac:dyDescent="0.3">
      <c r="A38" s="103">
        <f>'6. Reference data'!A37</f>
        <v>30</v>
      </c>
      <c r="B38" s="104" t="str">
        <f>'6. Reference data'!B37</f>
        <v>Incident management</v>
      </c>
      <c r="C38" s="105" t="str">
        <f>'6. Reference data'!C37</f>
        <v>How well are you able to contact and collaborate with technology sellers and service providers to resolve errors or issues?</v>
      </c>
      <c r="D38" s="106" t="s">
        <v>122</v>
      </c>
      <c r="E38" s="97">
        <f t="shared" si="3"/>
        <v>3</v>
      </c>
    </row>
    <row r="39" spans="1:5" s="11" customFormat="1" ht="41.25" customHeight="1" x14ac:dyDescent="0.3">
      <c r="A39" s="103">
        <f>'6. Reference data'!A38</f>
        <v>31</v>
      </c>
      <c r="B39" s="107" t="str">
        <f>'6. Reference data'!B38</f>
        <v>Data management</v>
      </c>
      <c r="C39" s="105" t="str">
        <f>'6. Reference data'!C38</f>
        <v>How confident are you that you could describe the data management practices within your industry/organisation?</v>
      </c>
      <c r="D39" s="106" t="s">
        <v>126</v>
      </c>
      <c r="E39" s="97">
        <f>IF(D39="Little/no awareness",1,IF(D39="I know bits and pieces",3,IF(D39="Very confident",5)))</f>
        <v>3</v>
      </c>
    </row>
    <row r="40" spans="1:5" s="11" customFormat="1" ht="41.25" customHeight="1" x14ac:dyDescent="0.3">
      <c r="A40" s="103">
        <f>'6. Reference data'!A39</f>
        <v>32</v>
      </c>
      <c r="B40" s="107" t="str">
        <f>'6. Reference data'!B39</f>
        <v>Data management</v>
      </c>
      <c r="C40" s="105" t="str">
        <f>'6. Reference data'!C39</f>
        <v>How confident are you that you could explain the legal requirements relating to data privacy and security to a colleague or business partner?</v>
      </c>
      <c r="D40" s="106" t="s">
        <v>126</v>
      </c>
      <c r="E40" s="97">
        <f>IF(D40="Little/no awareness",1,IF(D40="I know bits and pieces",3,IF(D40="Very confident",5)))</f>
        <v>3</v>
      </c>
    </row>
    <row r="41" spans="1:5" s="11" customFormat="1" ht="41.25" customHeight="1" x14ac:dyDescent="0.3">
      <c r="A41" s="103">
        <f>'6. Reference data'!A40</f>
        <v>33</v>
      </c>
      <c r="B41" s="107" t="str">
        <f>'6. Reference data'!B40</f>
        <v>Data management</v>
      </c>
      <c r="C41" s="105" t="str">
        <f>'6. Reference data'!C40</f>
        <v>What is your level of understanding relating to data ownership and how data may be used by various parties?</v>
      </c>
      <c r="D41" s="106" t="s">
        <v>124</v>
      </c>
      <c r="E41" s="97">
        <f>IF(D41="I know very little in this area",1,IF(D41="I have some understanding in this area",3,IF(D41="I am very knowledgable in this area",5)))</f>
        <v>3</v>
      </c>
    </row>
    <row r="42" spans="1:5" s="11" customFormat="1" ht="41.25" customHeight="1" x14ac:dyDescent="0.3">
      <c r="A42" s="103">
        <f>'6. Reference data'!A41</f>
        <v>34</v>
      </c>
      <c r="B42" s="107" t="str">
        <f>'6. Reference data'!B41</f>
        <v>Digital communication</v>
      </c>
      <c r="C42" s="105" t="str">
        <f>'6. Reference data'!C41</f>
        <v>How often do you use digital technologies to communicate data and information with customers/peers/service providers/regulatory bodies?</v>
      </c>
      <c r="D42" s="106" t="s">
        <v>125</v>
      </c>
      <c r="E42" s="97">
        <f>IF(D42="Never",1,IF(D42="Sometimes",3,IF(D42="Very often",5)))</f>
        <v>3</v>
      </c>
    </row>
    <row r="43" spans="1:5" s="11" customFormat="1" ht="41.25" customHeight="1" x14ac:dyDescent="0.3">
      <c r="A43" s="103">
        <f>'6. Reference data'!A42</f>
        <v>35</v>
      </c>
      <c r="B43" s="107" t="str">
        <f>'6. Reference data'!B42</f>
        <v>Collaboration</v>
      </c>
      <c r="C43" s="105" t="str">
        <f>'6. Reference data'!C42</f>
        <v>How often do you use digital technologies to collaborate and share thoughts or ideas with others in your organisation/industry or other stakeholders in the digital community?</v>
      </c>
      <c r="D43" s="106" t="s">
        <v>125</v>
      </c>
      <c r="E43" s="97">
        <f>IF(D43="Never",1,IF(D43="Sometimes",3,IF(D43="Very often",5)))</f>
        <v>3</v>
      </c>
    </row>
    <row r="44" spans="1:5" s="11" customFormat="1" ht="41.25" customHeight="1" x14ac:dyDescent="0.3">
      <c r="A44" s="103">
        <f>'6. Reference data'!A43</f>
        <v>36</v>
      </c>
      <c r="B44" s="107" t="str">
        <f>'6. Reference data'!B43</f>
        <v>Collaboration</v>
      </c>
      <c r="C44" s="109" t="str">
        <f>'6. Reference data'!C43</f>
        <v>How often do you engage in data sharing practices with third parties?</v>
      </c>
      <c r="D44" s="106" t="s">
        <v>96</v>
      </c>
      <c r="E44" s="97">
        <f>IF(D44="Never",1,IF(D44="Sometimes",3,IF(D44="Very often",5)))</f>
        <v>5</v>
      </c>
    </row>
    <row r="45" spans="1:5" s="11" customFormat="1" ht="41.25" customHeight="1" x14ac:dyDescent="0.3">
      <c r="A45" s="103">
        <f>'6. Reference data'!A44</f>
        <v>37</v>
      </c>
      <c r="B45" s="107" t="str">
        <f>'6. Reference data'!B44</f>
        <v>Collaboration</v>
      </c>
      <c r="C45" s="109" t="str">
        <f>'6. Reference data'!C44</f>
        <v>To what extent is data sharing with third parties for mutual benefit important to the future success of your business?</v>
      </c>
      <c r="D45" s="106" t="s">
        <v>175</v>
      </c>
      <c r="E45" s="99">
        <f>IF(D45="It is not important at all",1,IF(D45="It plays a supporting role",3,IF(D45="It is critical",5)))</f>
        <v>3</v>
      </c>
    </row>
    <row r="46" spans="1:5" x14ac:dyDescent="0.3">
      <c r="C46" s="11"/>
    </row>
    <row r="47" spans="1:5" x14ac:dyDescent="0.3">
      <c r="B47" s="10"/>
      <c r="C47" s="21"/>
    </row>
    <row r="48" spans="1:5" x14ac:dyDescent="0.3">
      <c r="B48" s="10"/>
      <c r="C48" s="22"/>
    </row>
    <row r="49" spans="2:3" x14ac:dyDescent="0.3">
      <c r="B49" s="10"/>
      <c r="C49" s="22"/>
    </row>
    <row r="50" spans="2:3" x14ac:dyDescent="0.3">
      <c r="B50" s="10"/>
      <c r="C50" s="21"/>
    </row>
    <row r="51" spans="2:3" x14ac:dyDescent="0.3">
      <c r="B51" s="10"/>
      <c r="C51" s="21"/>
    </row>
    <row r="52" spans="2:3" x14ac:dyDescent="0.3">
      <c r="B52" s="10"/>
      <c r="C52" s="21"/>
    </row>
    <row r="53" spans="2:3" x14ac:dyDescent="0.3">
      <c r="B53" s="10"/>
      <c r="C53" s="21"/>
    </row>
  </sheetData>
  <autoFilter ref="A8:E45">
    <sortState ref="A4:F53">
      <sortCondition ref="A3"/>
    </sortState>
  </autoFilter>
  <dataConsolidate/>
  <dataValidations count="14">
    <dataValidation type="list" allowBlank="1" showInputMessage="1" showErrorMessage="1" sqref="D11 D30 D13 D15 D19:D22 D27:D28 D37:D38 D33:D35">
      <formula1>"This is something I do very well, This is an area I am developing in, I have no skills in this area"</formula1>
    </dataValidation>
    <dataValidation type="list" allowBlank="1" showInputMessage="1" showErrorMessage="1" sqref="D14">
      <formula1>"Very confident, I can usually manage, I need a lot of guidance"</formula1>
    </dataValidation>
    <dataValidation type="list" allowBlank="1" showInputMessage="1" showErrorMessage="1" sqref="D18">
      <formula1>"Very willing, I do this sometimes, I don't like changing my approach"</formula1>
    </dataValidation>
    <dataValidation type="list" allowBlank="1" showInputMessage="1" showErrorMessage="1" sqref="D32 D17 D25 D42:D44">
      <formula1>"Very often, Sometimes, Never"</formula1>
    </dataValidation>
    <dataValidation type="list" allowBlank="1" showInputMessage="1" showErrorMessage="1" sqref="D31 D41 D36 D29">
      <formula1>"I am very knowledgable in this area, I have some understanding in this area, I know very little in this area"</formula1>
    </dataValidation>
    <dataValidation type="list" allowBlank="1" showInputMessage="1" showErrorMessage="1" sqref="D9">
      <formula1>"I am very aware of digital technologies in my sector, I am somewhat aware of digital technologies in my sector, I know very little about digital technologies in my sector"</formula1>
    </dataValidation>
    <dataValidation type="list" allowBlank="1" showInputMessage="1" showErrorMessage="1" sqref="D23">
      <formula1>"It is critical to future success, It will play some role in future success, It will play little to no role in future success"</formula1>
    </dataValidation>
    <dataValidation type="list" allowBlank="1" showInputMessage="1" showErrorMessage="1" sqref="D39:D40">
      <formula1>"Very confident, I know bits and pieces, Little/no awareness"</formula1>
    </dataValidation>
    <dataValidation type="list" allowBlank="1" showInputMessage="1" showErrorMessage="1" sqref="D10">
      <formula1>"At least once per week, Approximately once per month, Very rarely"</formula1>
    </dataValidation>
    <dataValidation type="list" allowBlank="1" showInputMessage="1" showErrorMessage="1" sqref="D12">
      <formula1>"They are critical, They play a supporting role, They are not important at all"</formula1>
    </dataValidation>
    <dataValidation type="list" allowBlank="1" showInputMessage="1" showErrorMessage="1" sqref="D16">
      <formula1>"I am an early adopter, My adoption rate would be around average, I am very slow to adopt new technologies"</formula1>
    </dataValidation>
    <dataValidation type="list" allowBlank="1" showInputMessage="1" showErrorMessage="1" sqref="D26">
      <formula1>"More than 5 days, Approximately 1-5 days, Less than 1 day"</formula1>
    </dataValidation>
    <dataValidation type="list" allowBlank="1" showInputMessage="1" showErrorMessage="1" sqref="D24">
      <formula1>"It is a high priority, It is a medium priority, It is a low priority"</formula1>
    </dataValidation>
    <dataValidation type="list" allowBlank="1" showInputMessage="1" showErrorMessage="1" sqref="D45">
      <formula1>"It is critical, It plays a supporting role, It is not important at all"</formula1>
    </dataValidation>
  </dataValidations>
  <hyperlinks>
    <hyperlink ref="A4" location="Contents!A1" display="Back to Contents"/>
    <hyperlink ref="A4:B4" location="Cover!A1" display="Back to Contents"/>
  </hyperlinks>
  <pageMargins left="0.25" right="0.25" top="0.75" bottom="0.75" header="0.3" footer="0.3"/>
  <pageSetup paperSize="9" scale="45"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O64"/>
  <sheetViews>
    <sheetView showGridLines="0" zoomScale="90" zoomScaleNormal="90" zoomScaleSheetLayoutView="50" workbookViewId="0">
      <selection activeCell="C13" sqref="C13"/>
    </sheetView>
  </sheetViews>
  <sheetFormatPr defaultRowHeight="14.4" x14ac:dyDescent="0.3"/>
  <cols>
    <col min="1" max="1" width="6" customWidth="1"/>
    <col min="2" max="2" width="27.44140625" customWidth="1"/>
    <col min="3" max="3" width="126.109375" customWidth="1"/>
    <col min="4" max="4" width="56.33203125" customWidth="1"/>
    <col min="5" max="5" width="24.5546875" customWidth="1"/>
    <col min="6" max="7" width="9.109375" customWidth="1"/>
  </cols>
  <sheetData>
    <row r="1" spans="1:5" x14ac:dyDescent="0.3">
      <c r="A1" s="35" t="str">
        <f>Cover!$C$3&amp;" - "&amp;Cover!$C$4</f>
        <v>Agricultural workforce digital capability framework - Self-Assessment Questionnaire</v>
      </c>
    </row>
    <row r="2" spans="1:5" x14ac:dyDescent="0.3">
      <c r="A2" s="35" t="str">
        <f>Cover!$D$24</f>
        <v>Raw Scores</v>
      </c>
    </row>
    <row r="3" spans="1:5" x14ac:dyDescent="0.3">
      <c r="C3" s="19"/>
    </row>
    <row r="4" spans="1:5" x14ac:dyDescent="0.3">
      <c r="A4" s="19" t="s">
        <v>50</v>
      </c>
      <c r="C4" s="19"/>
    </row>
    <row r="5" spans="1:5" x14ac:dyDescent="0.3">
      <c r="A5" s="37" t="s">
        <v>112</v>
      </c>
      <c r="C5" s="19"/>
    </row>
    <row r="6" spans="1:5" ht="21" customHeight="1" x14ac:dyDescent="0.6">
      <c r="C6" s="27"/>
    </row>
    <row r="7" spans="1:5" s="11" customFormat="1" ht="25.5" customHeight="1" x14ac:dyDescent="0.3">
      <c r="A7" s="55" t="s">
        <v>62</v>
      </c>
      <c r="B7" s="46" t="s">
        <v>98</v>
      </c>
      <c r="C7" s="46" t="s">
        <v>59</v>
      </c>
      <c r="D7" s="47" t="s">
        <v>48</v>
      </c>
      <c r="E7" s="47" t="s">
        <v>69</v>
      </c>
    </row>
    <row r="8" spans="1:5" s="11" customFormat="1" ht="38.25" customHeight="1" x14ac:dyDescent="0.3">
      <c r="A8" s="56">
        <f>'6. Reference data'!A8</f>
        <v>1</v>
      </c>
      <c r="B8" s="49" t="str">
        <f>'6. Reference data'!B8</f>
        <v>Digital literacy</v>
      </c>
      <c r="C8" s="58" t="str">
        <f>'6. Reference data'!C8</f>
        <v>How aware are you of current and emerging digital technologies in your sector (e.g. AR, VR, IoT, blockchain)?</v>
      </c>
      <c r="D8" s="57" t="str">
        <f>'3. Self-Assessment'!D9</f>
        <v>I am very aware of digital technologies in my sector</v>
      </c>
      <c r="E8" s="57">
        <f>IF(D8="I know very little about digital technologies in my sector",1,IF(D8="I am somewhat aware of digital technologies in my sector",3,IF(D8="I am very aware of digital technologies in my sector",5)))</f>
        <v>5</v>
      </c>
    </row>
    <row r="9" spans="1:5" s="11" customFormat="1" ht="38.25" customHeight="1" x14ac:dyDescent="0.3">
      <c r="A9" s="56">
        <f>'6. Reference data'!A9</f>
        <v>2</v>
      </c>
      <c r="B9" s="49" t="str">
        <f>'6. Reference data'!B9</f>
        <v>Digital literacy</v>
      </c>
      <c r="C9" s="58" t="str">
        <f>'6. Reference data'!C9</f>
        <v>How often do you seek out information to develop your awareness/keep informed of the latest digital trends and technologies in your sector?</v>
      </c>
      <c r="D9" s="57" t="str">
        <f>'3. Self-Assessment'!D10</f>
        <v>Approximately once per month</v>
      </c>
      <c r="E9" s="57">
        <f>IF(D9="Very rarely",1,IF(D9="Approximately once per month",3,IF(D9="At least once per week",5)))</f>
        <v>3</v>
      </c>
    </row>
    <row r="10" spans="1:5" s="11" customFormat="1" ht="38.25" customHeight="1" x14ac:dyDescent="0.3">
      <c r="A10" s="56">
        <f>'6. Reference data'!A10</f>
        <v>3</v>
      </c>
      <c r="B10" s="59" t="str">
        <f>'6. Reference data'!B10</f>
        <v>Collaboration</v>
      </c>
      <c r="C10" s="60" t="str">
        <f>'6. Reference data'!C10</f>
        <v>How well do you create and maintain a network of connections in your sector to share and learn about new methods and technologies?</v>
      </c>
      <c r="D10" s="57" t="str">
        <f>'3. Self-Assessment'!D11</f>
        <v>This is an area I am developing in</v>
      </c>
      <c r="E10" s="57">
        <f>IF(D10="I have no skills in this area",1,IF(D10="This is an area I am developing in",3,IF(D10="This is something I do very well",5)))</f>
        <v>3</v>
      </c>
    </row>
    <row r="11" spans="1:5" s="11" customFormat="1" ht="38.25" customHeight="1" x14ac:dyDescent="0.3">
      <c r="A11" s="56">
        <f>'6. Reference data'!A11</f>
        <v>4</v>
      </c>
      <c r="B11" s="49" t="str">
        <f>'6. Reference data'!B11</f>
        <v>Technology operation</v>
      </c>
      <c r="C11" s="58" t="str">
        <f>'6. Reference data'!C11</f>
        <v>How important are digital technologies (including devices, software, and services) in your day to day role?</v>
      </c>
      <c r="D11" s="57" t="str">
        <f>'3. Self-Assessment'!D12</f>
        <v>They are critical</v>
      </c>
      <c r="E11" s="57">
        <f>IF(D11="They are not important at all",1,IF(D11="They play a supporting role",3,IF(D11="They are critical",5)))</f>
        <v>5</v>
      </c>
    </row>
    <row r="12" spans="1:5" s="11" customFormat="1" ht="38.25" customHeight="1" x14ac:dyDescent="0.3">
      <c r="A12" s="56">
        <f>'6. Reference data'!A12</f>
        <v>5</v>
      </c>
      <c r="B12" s="49" t="str">
        <f>'6. Reference data'!B12</f>
        <v>Technology operation</v>
      </c>
      <c r="C12" s="58" t="str">
        <f>'6. Reference data'!C12</f>
        <v>How well are you able to operate and benefit from the digital technologies required for your role?</v>
      </c>
      <c r="D12" s="57" t="str">
        <f>'3. Self-Assessment'!D13</f>
        <v>This is an area I am developing in</v>
      </c>
      <c r="E12" s="57">
        <f>IF(D12="I have no skills in this area",1,IF(D12="This is an area I am developing in",3,IF(D12="This is something I do very well",5)))</f>
        <v>3</v>
      </c>
    </row>
    <row r="13" spans="1:5" s="11" customFormat="1" ht="38.25" customHeight="1" x14ac:dyDescent="0.3">
      <c r="A13" s="56">
        <f>'6. Reference data'!A13</f>
        <v>6</v>
      </c>
      <c r="B13" s="49" t="str">
        <f>'6. Reference data'!B13</f>
        <v>Technology operation</v>
      </c>
      <c r="C13" s="61" t="str">
        <f>'6. Reference data'!C13</f>
        <v>How confident are you when learning to operate a new digital technology with limited guidance?</v>
      </c>
      <c r="D13" s="57" t="str">
        <f>'3. Self-Assessment'!D14</f>
        <v>I can usually manage</v>
      </c>
      <c r="E13" s="57">
        <f>IF(D13="I need a lot of guidance",1,IF(D13="I can usually manage",3,IF(D13="Very confident",5)))</f>
        <v>3</v>
      </c>
    </row>
    <row r="14" spans="1:5" s="11" customFormat="1" ht="38.25" customHeight="1" x14ac:dyDescent="0.3">
      <c r="A14" s="56">
        <f>'6. Reference data'!A14</f>
        <v>7</v>
      </c>
      <c r="B14" s="49" t="str">
        <f>'6. Reference data'!B14</f>
        <v>Process improvement</v>
      </c>
      <c r="C14" s="58" t="str">
        <f>'6. Reference data'!C14</f>
        <v>How well are you able to identify digital technologies that could help you perform your role more effectively?</v>
      </c>
      <c r="D14" s="57" t="str">
        <f>'3. Self-Assessment'!D15</f>
        <v>This is something I do very well</v>
      </c>
      <c r="E14" s="57">
        <f>IF(D14="I have no skills in this area",1,IF(D14="This is an area I am developing in",3,IF(D14="This is something I do very well",5)))</f>
        <v>5</v>
      </c>
    </row>
    <row r="15" spans="1:5" s="11" customFormat="1" ht="38.25" customHeight="1" x14ac:dyDescent="0.3">
      <c r="A15" s="56">
        <f>'6. Reference data'!A15</f>
        <v>8</v>
      </c>
      <c r="B15" s="49" t="str">
        <f>'6. Reference data'!B15</f>
        <v>Digital literacy</v>
      </c>
      <c r="C15" s="58" t="str">
        <f>'6. Reference data'!C15</f>
        <v>Compared to your peers, how quick are you to adopt new digital technologies?</v>
      </c>
      <c r="D15" s="57" t="str">
        <f>'3. Self-Assessment'!D16</f>
        <v>My adoption rate would be around average</v>
      </c>
      <c r="E15" s="57">
        <f>IF(D15="I am very slow to adopt new technologies",1,IF(D15="My adoption rate would be around average",3,IF(D15="I am an early adopter",5)))</f>
        <v>3</v>
      </c>
    </row>
    <row r="16" spans="1:5" s="11" customFormat="1" ht="38.25" customHeight="1" x14ac:dyDescent="0.3">
      <c r="A16" s="56">
        <f>'6. Reference data'!A16</f>
        <v>9</v>
      </c>
      <c r="B16" s="49" t="str">
        <f>'6. Reference data'!B16</f>
        <v>Critical thinking</v>
      </c>
      <c r="C16" s="58" t="str">
        <f>'6. Reference data'!C16</f>
        <v>How often do you test and experiment with less proven, new digital technologies?</v>
      </c>
      <c r="D16" s="57" t="str">
        <f>'3. Self-Assessment'!D17</f>
        <v>Sometimes</v>
      </c>
      <c r="E16" s="57">
        <f>IF(D16="Never",1,IF(D16="Sometimes",3,IF(D16="Very often",5)))</f>
        <v>3</v>
      </c>
    </row>
    <row r="17" spans="1:15" s="11" customFormat="1" ht="38.25" customHeight="1" x14ac:dyDescent="0.3">
      <c r="A17" s="56">
        <f>'6. Reference data'!A17</f>
        <v>10</v>
      </c>
      <c r="B17" s="59" t="str">
        <f>'6. Reference data'!B17</f>
        <v>Business transformation</v>
      </c>
      <c r="C17" s="61" t="str">
        <f>'6. Reference data'!C17</f>
        <v>How willing are you to change your approach to things to accommodate new ideas or ways of working?</v>
      </c>
      <c r="D17" s="57" t="str">
        <f>'3. Self-Assessment'!D18</f>
        <v>I do this sometimes</v>
      </c>
      <c r="E17" s="57">
        <f>IF(D17="I do this sometimes",1,IF(D17="I do this sometimes",3,IF(D17="Very willing",5)))</f>
        <v>1</v>
      </c>
    </row>
    <row r="18" spans="1:15" s="11" customFormat="1" ht="38.25" customHeight="1" x14ac:dyDescent="0.3">
      <c r="A18" s="56">
        <f>'6. Reference data'!A18</f>
        <v>11</v>
      </c>
      <c r="B18" s="59" t="str">
        <f>'6. Reference data'!B18</f>
        <v>Business transformation</v>
      </c>
      <c r="C18" s="61" t="str">
        <f>'6. Reference data'!C18</f>
        <v>How well are you able to pivot and change direction in how you do things to respond to changes in your sector (e.g. regulatory, environmental, economic)?</v>
      </c>
      <c r="D18" s="57" t="str">
        <f>'3. Self-Assessment'!D19</f>
        <v>This is something I do very well</v>
      </c>
      <c r="E18" s="57">
        <f t="shared" ref="E18:E21" si="0">IF(D18="I have no skills in this area",1,IF(D18="This is an area I am developing in",3,IF(D18="This is something I do very well",5)))</f>
        <v>5</v>
      </c>
    </row>
    <row r="19" spans="1:15" s="11" customFormat="1" ht="38.25" customHeight="1" x14ac:dyDescent="0.3">
      <c r="A19" s="56">
        <f>'6. Reference data'!A19</f>
        <v>12</v>
      </c>
      <c r="B19" s="49" t="str">
        <f>'6. Reference data'!B19</f>
        <v>Process improvement</v>
      </c>
      <c r="C19" s="58" t="str">
        <f>'6. Reference data'!C19</f>
        <v>How well are you able to understand the value proposition of digital technologies, including costs, benefits and the return on investment (ROI)?</v>
      </c>
      <c r="D19" s="57" t="str">
        <f>'3. Self-Assessment'!D20</f>
        <v>This is an area I am developing in</v>
      </c>
      <c r="E19" s="57">
        <f t="shared" si="0"/>
        <v>3</v>
      </c>
    </row>
    <row r="20" spans="1:15" s="11" customFormat="1" ht="38.25" customHeight="1" x14ac:dyDescent="0.3">
      <c r="A20" s="56">
        <f>'6. Reference data'!A20</f>
        <v>13</v>
      </c>
      <c r="B20" s="49" t="str">
        <f>'6. Reference data'!B20</f>
        <v>Business transformation</v>
      </c>
      <c r="C20" s="58" t="str">
        <f>'6. Reference data'!C20</f>
        <v xml:space="preserve">How well are you able to identify new business opportunities/efficiencies/risk reductions made possible through the use of digital technology? </v>
      </c>
      <c r="D20" s="57" t="str">
        <f>'3. Self-Assessment'!D21</f>
        <v>This is something I do very well</v>
      </c>
      <c r="E20" s="57">
        <f t="shared" si="0"/>
        <v>5</v>
      </c>
    </row>
    <row r="21" spans="1:15" s="11" customFormat="1" ht="38.25" customHeight="1" x14ac:dyDescent="0.3">
      <c r="A21" s="56">
        <f>'6. Reference data'!A21</f>
        <v>14</v>
      </c>
      <c r="B21" s="59" t="str">
        <f>'6. Reference data'!B21</f>
        <v>Process improvement</v>
      </c>
      <c r="C21" s="61" t="str">
        <f>'6. Reference data'!C21</f>
        <v>How well do you review and monitor technology outcomes to verify and compare intended outcomes against actual outcomes?</v>
      </c>
      <c r="D21" s="57" t="str">
        <f>'3. Self-Assessment'!D22</f>
        <v>This is an area I am developing in</v>
      </c>
      <c r="E21" s="57">
        <f t="shared" si="0"/>
        <v>3</v>
      </c>
    </row>
    <row r="22" spans="1:15" s="11" customFormat="1" ht="38.25" customHeight="1" x14ac:dyDescent="0.3">
      <c r="A22" s="56">
        <f>'6. Reference data'!A22</f>
        <v>15</v>
      </c>
      <c r="B22" s="49" t="str">
        <f>'6. Reference data'!B22</f>
        <v>Business transformation</v>
      </c>
      <c r="C22" s="60" t="str">
        <f>'6. Reference data'!C22</f>
        <v>How important do you see the adoption of digital technology and capability for your future success?</v>
      </c>
      <c r="D22" s="57" t="str">
        <f>'3. Self-Assessment'!D23</f>
        <v>It is critical to future success</v>
      </c>
      <c r="E22" s="57">
        <f>IF(D22="It will play little to no role in future success",1,IF(D22="It will play some role in future success",3,IF(D22="It is critical to future success",5)))</f>
        <v>5</v>
      </c>
    </row>
    <row r="23" spans="1:15" s="11" customFormat="1" ht="38.25" customHeight="1" x14ac:dyDescent="0.3">
      <c r="A23" s="56">
        <f>'6. Reference data'!A23</f>
        <v>16</v>
      </c>
      <c r="B23" s="49" t="str">
        <f>'6. Reference data'!B23</f>
        <v>Personal learning &amp; mastery</v>
      </c>
      <c r="C23" s="60" t="str">
        <f>'6. Reference data'!C23</f>
        <v>To what extent is learning and practicing new digital skills a priority for you in your role?</v>
      </c>
      <c r="D23" s="57" t="str">
        <f>'3. Self-Assessment'!D24</f>
        <v>It is a medium priority</v>
      </c>
      <c r="E23" s="57">
        <f>IF(D23="It is a low priority",1,IF(D23="It is a medium priority",3,IF(D23="It is a high priority",5)))</f>
        <v>3</v>
      </c>
    </row>
    <row r="24" spans="1:15" s="11" customFormat="1" ht="38.25" customHeight="1" x14ac:dyDescent="0.3">
      <c r="A24" s="56">
        <f>'6. Reference data'!A24</f>
        <v>17</v>
      </c>
      <c r="B24" s="59" t="str">
        <f>'6. Reference data'!B24</f>
        <v>Personal learning and mastery</v>
      </c>
      <c r="C24" s="62" t="str">
        <f>'6. Reference data'!C24</f>
        <v>How often do you use your own knowledge to assist or teach others areas relating to digital technology?</v>
      </c>
      <c r="D24" s="57" t="str">
        <f>'3. Self-Assessment'!D25</f>
        <v>Very often</v>
      </c>
      <c r="E24" s="63">
        <f>IF(D24="Never",1,IF(D24="Sometimes",3,IF(D24="Very often",5)))</f>
        <v>5</v>
      </c>
    </row>
    <row r="25" spans="1:15" s="11" customFormat="1" ht="38.25" customHeight="1" x14ac:dyDescent="0.3">
      <c r="A25" s="56">
        <f>'6. Reference data'!A25</f>
        <v>18</v>
      </c>
      <c r="B25" s="49" t="str">
        <f>'6. Reference data'!B25</f>
        <v>Personal learning &amp; mastery</v>
      </c>
      <c r="C25" s="60" t="str">
        <f>'6. Reference data'!C25</f>
        <v>In the next 12 months, how much time are you likely to spend undertaking formal skills training to upskill in areas of digital technology?</v>
      </c>
      <c r="D25" s="57" t="str">
        <f>'3. Self-Assessment'!D26</f>
        <v>More than 5 days</v>
      </c>
      <c r="E25" s="57">
        <f>IF(D25="Less than one day",1,IF(D25="Approximately 1-5 days",3,IF(D25="More than 5 days",5)))</f>
        <v>5</v>
      </c>
    </row>
    <row r="26" spans="1:15" s="11" customFormat="1" ht="38.25" customHeight="1" x14ac:dyDescent="0.3">
      <c r="A26" s="56">
        <f>'6. Reference data'!A26</f>
        <v>19</v>
      </c>
      <c r="B26" s="49" t="str">
        <f>'6. Reference data'!B26</f>
        <v>Data monitoring, analysis and interpretation</v>
      </c>
      <c r="C26" s="61" t="str">
        <f>'6. Reference data'!C26</f>
        <v>How well are you able to identify and collect the right data to help inform decision making?</v>
      </c>
      <c r="D26" s="57" t="str">
        <f>'3. Self-Assessment'!D27</f>
        <v>This is something I do very well</v>
      </c>
      <c r="E26" s="57">
        <f t="shared" ref="E26:E27" si="1">IF(D26="I have no skills in this area",1,IF(D26="This is an area I am developing in",3,IF(D26="This is something I do very well",5)))</f>
        <v>5</v>
      </c>
    </row>
    <row r="27" spans="1:15" s="11" customFormat="1" ht="38.25" customHeight="1" x14ac:dyDescent="0.3">
      <c r="A27" s="56">
        <f>'6. Reference data'!A27</f>
        <v>20</v>
      </c>
      <c r="B27" s="59" t="str">
        <f>'6. Reference data'!B27</f>
        <v>Data management</v>
      </c>
      <c r="C27" s="60" t="str">
        <f>'6. Reference data'!C27</f>
        <v>How well are you able to organise, store and retrieve data on your computer/mobile/iPad?</v>
      </c>
      <c r="D27" s="57" t="str">
        <f>'3. Self-Assessment'!D28</f>
        <v>This is an area I am developing in</v>
      </c>
      <c r="E27" s="57">
        <f t="shared" si="1"/>
        <v>3</v>
      </c>
    </row>
    <row r="28" spans="1:15" s="11" customFormat="1" ht="38.25" customHeight="1" x14ac:dyDescent="0.3">
      <c r="A28" s="56">
        <f>'6. Reference data'!A28</f>
        <v>21</v>
      </c>
      <c r="B28" s="59" t="str">
        <f>'6. Reference data'!B28</f>
        <v>Data management</v>
      </c>
      <c r="C28" s="60" t="str">
        <f>'6. Reference data'!C28</f>
        <v>How aware are you of alternatives to safely storing your data and data received from third parties?</v>
      </c>
      <c r="D28" s="57" t="str">
        <f>'3. Self-Assessment'!D29</f>
        <v>I am very knowledgable in this area</v>
      </c>
      <c r="E28" s="57">
        <f>IF(D28="I know very little in this area",1,IF(D28="I have some understanding in this area",3,IF(D28="I am very knowledgable in this area",5)))</f>
        <v>5</v>
      </c>
    </row>
    <row r="29" spans="1:15" s="11" customFormat="1" ht="38.25" customHeight="1" x14ac:dyDescent="0.3">
      <c r="A29" s="56">
        <f>'6. Reference data'!A29</f>
        <v>22</v>
      </c>
      <c r="B29" s="49" t="str">
        <f>'6. Reference data'!B29</f>
        <v>Data monitoring, analysis and interpretation</v>
      </c>
      <c r="C29" s="60" t="str">
        <f>'6. Reference data'!C29</f>
        <v>How well are you able to combine and manipulate data from various sources?</v>
      </c>
      <c r="D29" s="57" t="str">
        <f>'3. Self-Assessment'!D30</f>
        <v>This is an area I am developing in</v>
      </c>
      <c r="E29" s="57">
        <f>IF(D29="I have no skills in this area",1,IF(D29="This is an area I am developing in",3,IF(D29="This is something I do very well",5)))</f>
        <v>3</v>
      </c>
    </row>
    <row r="30" spans="1:15" s="11" customFormat="1" ht="38.25" customHeight="1" x14ac:dyDescent="0.3">
      <c r="A30" s="56">
        <f>'6. Reference data'!A30</f>
        <v>23</v>
      </c>
      <c r="B30" s="49" t="str">
        <f>'6. Reference data'!B30</f>
        <v>Data monitoring, analysis and interpretation</v>
      </c>
      <c r="C30" s="58" t="str">
        <f>'6. Reference data'!C30</f>
        <v>How well do you understand the potential limitations of datasets and the corresponding impacts on results?</v>
      </c>
      <c r="D30" s="57" t="str">
        <f>'3. Self-Assessment'!D31</f>
        <v>I know very little in this area</v>
      </c>
      <c r="E30" s="57">
        <f>IF(D30="I know very little in this area",1,IF(D30="I have some understanding in this area",3,IF(D30="I am very knowledgable in this area",5)))</f>
        <v>1</v>
      </c>
    </row>
    <row r="31" spans="1:15" s="11" customFormat="1" ht="38.25" customHeight="1" x14ac:dyDescent="0.3">
      <c r="A31" s="56">
        <f>'6. Reference data'!A31</f>
        <v>24</v>
      </c>
      <c r="B31" s="49" t="str">
        <f>'6. Reference data'!B31</f>
        <v>Critical thinking</v>
      </c>
      <c r="C31" s="58" t="str">
        <f>'6. Reference data'!C31</f>
        <v>How often do you use data to inform tactical and strategic decision making?</v>
      </c>
      <c r="D31" s="57" t="str">
        <f>'3. Self-Assessment'!D32</f>
        <v>Very often</v>
      </c>
      <c r="E31" s="57">
        <f>IF(D31="Never",1,IF(D31="Sometimes",3,IF(D31="Very often",5)))</f>
        <v>5</v>
      </c>
      <c r="F31"/>
      <c r="G31"/>
      <c r="H31"/>
      <c r="I31"/>
      <c r="J31"/>
      <c r="K31" s="19"/>
      <c r="L31"/>
      <c r="M31"/>
      <c r="N31"/>
      <c r="O31"/>
    </row>
    <row r="32" spans="1:15" s="11" customFormat="1" ht="38.25" customHeight="1" x14ac:dyDescent="0.3">
      <c r="A32" s="56">
        <f>'6. Reference data'!A32</f>
        <v>25</v>
      </c>
      <c r="B32" s="49" t="str">
        <f>'6. Reference data'!B32</f>
        <v>Digital communication</v>
      </c>
      <c r="C32" s="60" t="str">
        <f>'6. Reference data'!C32</f>
        <v>How well are you able to communicate the outcomes of data analysis to relevant stakeholders using digital tools?</v>
      </c>
      <c r="D32" s="57" t="str">
        <f>'3. Self-Assessment'!D33</f>
        <v>This is something I do very well</v>
      </c>
      <c r="E32" s="57">
        <f t="shared" ref="E32:E37" si="2">IF(D32="I have no skills in this area",1,IF(D32="This is an area I am developing in",3,IF(D32="This is something I do very well",5)))</f>
        <v>5</v>
      </c>
    </row>
    <row r="33" spans="1:5" s="11" customFormat="1" ht="38.25" customHeight="1" x14ac:dyDescent="0.3">
      <c r="A33" s="56">
        <f>'6. Reference data'!A33</f>
        <v>26</v>
      </c>
      <c r="B33" s="49" t="str">
        <f>'6. Reference data'!B33</f>
        <v>Critical thinking</v>
      </c>
      <c r="C33" s="60" t="str">
        <f>'6. Reference data'!C33</f>
        <v>How well are you able to interpret datasets to identify trends or issues impacting your business?</v>
      </c>
      <c r="D33" s="57" t="str">
        <f>'3. Self-Assessment'!D34</f>
        <v>This is an area I am developing in</v>
      </c>
      <c r="E33" s="57">
        <f t="shared" si="2"/>
        <v>3</v>
      </c>
    </row>
    <row r="34" spans="1:5" s="11" customFormat="1" ht="39" customHeight="1" x14ac:dyDescent="0.3">
      <c r="A34" s="56">
        <f>'6. Reference data'!A34</f>
        <v>27</v>
      </c>
      <c r="B34" s="49" t="str">
        <f>'6. Reference data'!B34</f>
        <v>Incident management</v>
      </c>
      <c r="C34" s="58" t="str">
        <f>'6. Reference data'!C34</f>
        <v>How well are you able to maintain digital technologies and fix issues when required?</v>
      </c>
      <c r="D34" s="57" t="str">
        <f>'3. Self-Assessment'!D35</f>
        <v>This is an area I am developing in</v>
      </c>
      <c r="E34" s="57">
        <f t="shared" si="2"/>
        <v>3</v>
      </c>
    </row>
    <row r="35" spans="1:5" s="11" customFormat="1" ht="38.25" customHeight="1" x14ac:dyDescent="0.3">
      <c r="A35" s="56">
        <f>'6. Reference data'!A35</f>
        <v>28</v>
      </c>
      <c r="B35" s="59" t="str">
        <f>'6. Reference data'!B35</f>
        <v>Technology operation</v>
      </c>
      <c r="C35" s="58" t="str">
        <f>'6. Reference data'!C35</f>
        <v>What is your level of understanding of correct care and service agreements to ensure digital technologies are sufficiently updated and maintained?</v>
      </c>
      <c r="D35" s="57" t="str">
        <f>'3. Self-Assessment'!D36</f>
        <v>I am very knowledgable in this area</v>
      </c>
      <c r="E35" s="57">
        <f>IF(D35="I know very little in this area",1,IF(D35="I have some understanding in this area",3,IF(D35="I am very knowledgable in this area",5)))</f>
        <v>5</v>
      </c>
    </row>
    <row r="36" spans="1:5" s="11" customFormat="1" ht="38.25" customHeight="1" x14ac:dyDescent="0.3">
      <c r="A36" s="56">
        <f>'6. Reference data'!A36</f>
        <v>29</v>
      </c>
      <c r="B36" s="49" t="str">
        <f>'6. Reference data'!B36</f>
        <v>Incident management</v>
      </c>
      <c r="C36" s="60" t="str">
        <f>'6. Reference data'!C36</f>
        <v>How well do you record and analyse problems with technology to ensure similar events can be mitigated in the future?</v>
      </c>
      <c r="D36" s="57" t="str">
        <f>'3. Self-Assessment'!D37</f>
        <v>This is something I do very well</v>
      </c>
      <c r="E36" s="57">
        <f t="shared" si="2"/>
        <v>5</v>
      </c>
    </row>
    <row r="37" spans="1:5" s="11" customFormat="1" ht="38.25" customHeight="1" x14ac:dyDescent="0.3">
      <c r="A37" s="56">
        <f>'6. Reference data'!A37</f>
        <v>30</v>
      </c>
      <c r="B37" s="49" t="str">
        <f>'6. Reference data'!B37</f>
        <v>Incident management</v>
      </c>
      <c r="C37" s="60" t="str">
        <f>'6. Reference data'!C37</f>
        <v>How well are you able to contact and collaborate with technology sellers and service providers to resolve errors or issues?</v>
      </c>
      <c r="D37" s="57" t="str">
        <f>'3. Self-Assessment'!D38</f>
        <v>This is an area I am developing in</v>
      </c>
      <c r="E37" s="57">
        <f t="shared" si="2"/>
        <v>3</v>
      </c>
    </row>
    <row r="38" spans="1:5" s="11" customFormat="1" ht="38.25" customHeight="1" x14ac:dyDescent="0.3">
      <c r="A38" s="56">
        <f>'6. Reference data'!A38</f>
        <v>31</v>
      </c>
      <c r="B38" s="59" t="str">
        <f>'6. Reference data'!B38</f>
        <v>Data management</v>
      </c>
      <c r="C38" s="60" t="str">
        <f>'6. Reference data'!C38</f>
        <v>How confident are you that you could describe the data management practices within your industry/organisation?</v>
      </c>
      <c r="D38" s="57" t="str">
        <f>'3. Self-Assessment'!D39</f>
        <v>I know bits and pieces</v>
      </c>
      <c r="E38" s="57">
        <f>IF(D38="Little/no awareness",1,IF(D38="I know bits and pieces",3,IF(D38="Very confident",5)))</f>
        <v>3</v>
      </c>
    </row>
    <row r="39" spans="1:5" s="11" customFormat="1" ht="38.25" customHeight="1" x14ac:dyDescent="0.3">
      <c r="A39" s="56">
        <f>'6. Reference data'!A39</f>
        <v>32</v>
      </c>
      <c r="B39" s="59" t="str">
        <f>'6. Reference data'!B39</f>
        <v>Data management</v>
      </c>
      <c r="C39" s="58" t="str">
        <f>'6. Reference data'!C39</f>
        <v>How confident are you that you could explain the legal requirements relating to data privacy and security to a colleague or business partner?</v>
      </c>
      <c r="D39" s="57" t="str">
        <f>'3. Self-Assessment'!D40</f>
        <v>I know bits and pieces</v>
      </c>
      <c r="E39" s="57">
        <f>IF(D39="Little/no awareness",1,IF(D39="I know bits and pieces",3,IF(D39="Very confident",5)))</f>
        <v>3</v>
      </c>
    </row>
    <row r="40" spans="1:5" s="11" customFormat="1" ht="38.25" customHeight="1" x14ac:dyDescent="0.3">
      <c r="A40" s="56">
        <f>'6. Reference data'!A40</f>
        <v>33</v>
      </c>
      <c r="B40" s="59" t="str">
        <f>'6. Reference data'!B40</f>
        <v>Data management</v>
      </c>
      <c r="C40" s="58" t="str">
        <f>'6. Reference data'!C40</f>
        <v>What is your level of understanding relating to data ownership and how data may be used by various parties?</v>
      </c>
      <c r="D40" s="57" t="str">
        <f>'3. Self-Assessment'!D41</f>
        <v>I have some understanding in this area</v>
      </c>
      <c r="E40" s="57">
        <f>IF(D40="I know very little in this area",1,IF(D40="I have some understanding in this area",3,IF(D40="I am very knowledgable in this area",5)))</f>
        <v>3</v>
      </c>
    </row>
    <row r="41" spans="1:5" s="11" customFormat="1" ht="38.25" customHeight="1" x14ac:dyDescent="0.3">
      <c r="A41" s="56">
        <f>'6. Reference data'!A41</f>
        <v>34</v>
      </c>
      <c r="B41" s="59" t="str">
        <f>'6. Reference data'!B41</f>
        <v>Digital communication</v>
      </c>
      <c r="C41" s="60" t="str">
        <f>'6. Reference data'!C41</f>
        <v>How often do you use digital technologies to communicate data and information with customers/peers/service providers/regulatory bodies?</v>
      </c>
      <c r="D41" s="57" t="str">
        <f>'3. Self-Assessment'!D42</f>
        <v>Sometimes</v>
      </c>
      <c r="E41" s="57">
        <f>IF(D41="Never",1,IF(D41="Sometimes",3,IF(D41="Very often",5)))</f>
        <v>3</v>
      </c>
    </row>
    <row r="42" spans="1:5" s="11" customFormat="1" ht="38.25" customHeight="1" x14ac:dyDescent="0.3">
      <c r="A42" s="56">
        <f>'6. Reference data'!A42</f>
        <v>35</v>
      </c>
      <c r="B42" s="59" t="str">
        <f>'6. Reference data'!B42</f>
        <v>Collaboration</v>
      </c>
      <c r="C42" s="60" t="str">
        <f>'6. Reference data'!C42</f>
        <v>How often do you use digital technologies to collaborate and share thoughts or ideas with others in your organisation/industry or other stakeholders in the digital community?</v>
      </c>
      <c r="D42" s="57" t="str">
        <f>'3. Self-Assessment'!D43</f>
        <v>Sometimes</v>
      </c>
      <c r="E42" s="57">
        <f>IF(D42="Never",1,IF(D42="Sometimes",3,IF(D42="Very often",5)))</f>
        <v>3</v>
      </c>
    </row>
    <row r="43" spans="1:5" s="11" customFormat="1" ht="38.25" customHeight="1" x14ac:dyDescent="0.3">
      <c r="A43" s="56">
        <f>'6. Reference data'!A43</f>
        <v>36</v>
      </c>
      <c r="B43" s="59" t="str">
        <f>'6. Reference data'!B43</f>
        <v>Collaboration</v>
      </c>
      <c r="C43" s="62" t="str">
        <f>'6. Reference data'!C43</f>
        <v>How often do you engage in data sharing practices with third parties?</v>
      </c>
      <c r="D43" s="57" t="str">
        <f>'3. Self-Assessment'!D44</f>
        <v>Very often</v>
      </c>
      <c r="E43" s="57">
        <f>IF(D43="Never",1,IF(D43="Sometimes",3,IF(D43="Very often",5)))</f>
        <v>5</v>
      </c>
    </row>
    <row r="44" spans="1:5" s="11" customFormat="1" ht="38.25" customHeight="1" thickBot="1" x14ac:dyDescent="0.35">
      <c r="A44" s="56">
        <f>'6. Reference data'!A44</f>
        <v>37</v>
      </c>
      <c r="B44" s="59" t="str">
        <f>'6. Reference data'!B44</f>
        <v>Collaboration</v>
      </c>
      <c r="C44" s="62" t="str">
        <f>'6. Reference data'!C44</f>
        <v>To what extent is data sharing with third parties for mutual benefit important to the future success of your business?</v>
      </c>
      <c r="D44" s="66" t="str">
        <f>'3. Self-Assessment'!D45</f>
        <v>It plays a supporting role</v>
      </c>
      <c r="E44" s="66">
        <f>IF(D44="It is not important at all",1,IF(D44="It plays a supporting role",3,IF(D44="It is critical",5)))</f>
        <v>3</v>
      </c>
    </row>
    <row r="45" spans="1:5" s="11" customFormat="1" ht="38.25" customHeight="1" thickBot="1" x14ac:dyDescent="0.35">
      <c r="A45" s="18"/>
      <c r="B45" s="10"/>
      <c r="C45" s="20"/>
      <c r="D45" s="73" t="s">
        <v>148</v>
      </c>
      <c r="E45" s="74">
        <f>SUM(E8:E44)</f>
        <v>137</v>
      </c>
    </row>
    <row r="46" spans="1:5" s="11" customFormat="1" ht="32.25" customHeight="1" x14ac:dyDescent="0.3">
      <c r="A46" s="18"/>
      <c r="B46" s="10"/>
      <c r="C46" s="23" t="s">
        <v>85</v>
      </c>
      <c r="D46" s="67" t="s">
        <v>60</v>
      </c>
      <c r="E46" s="68">
        <f>SUMIF($B$8:$B$44, "Digital literacy", $E$8:$E$44)/COUNTIF($B$8:$B$44, "Digital literacy")</f>
        <v>3.6666666666666665</v>
      </c>
    </row>
    <row r="47" spans="1:5" s="11" customFormat="1" ht="32.25" customHeight="1" x14ac:dyDescent="0.3">
      <c r="A47" s="18"/>
      <c r="B47" s="10"/>
      <c r="C47" s="24"/>
      <c r="D47" s="67" t="s">
        <v>51</v>
      </c>
      <c r="E47" s="68">
        <f>SUMIF($B$8:$B$44, "Technology operation", $E$8:$E$44)/COUNTIF($B$8:$B$44, "Technology operation")</f>
        <v>4</v>
      </c>
    </row>
    <row r="48" spans="1:5" s="11" customFormat="1" ht="32.25" customHeight="1" x14ac:dyDescent="0.3">
      <c r="A48" s="18"/>
      <c r="B48" s="10"/>
      <c r="C48" s="24"/>
      <c r="D48" s="67" t="s">
        <v>52</v>
      </c>
      <c r="E48" s="68">
        <f>SUMIF($B$8:$B$44, "Data management", $E$8:$E$44)/COUNTIF($B$8:$B$44, "Data management")</f>
        <v>3.4</v>
      </c>
    </row>
    <row r="49" spans="1:5" s="11" customFormat="1" ht="32.25" customHeight="1" x14ac:dyDescent="0.3">
      <c r="A49" s="18"/>
      <c r="B49" s="10"/>
      <c r="C49" s="24"/>
      <c r="D49" s="67" t="s">
        <v>53</v>
      </c>
      <c r="E49" s="68">
        <f>SUMIF($B$8:$B$44, "Data monitoring, analysis and interpretation", $E$8:$E$44)/COUNTIF($B$8:$B$44, "Data monitoring, analysis and interpretation")</f>
        <v>3</v>
      </c>
    </row>
    <row r="50" spans="1:5" s="11" customFormat="1" ht="32.25" customHeight="1" x14ac:dyDescent="0.3">
      <c r="A50" s="18"/>
      <c r="B50" s="10"/>
      <c r="C50" s="24"/>
      <c r="D50" s="67" t="s">
        <v>54</v>
      </c>
      <c r="E50" s="68">
        <f>SUMIF($B$8:$B$44, "Digital communication", $E$8:$E$44)/COUNTIF($B$8:$B$44, "Digital communication")</f>
        <v>4</v>
      </c>
    </row>
    <row r="51" spans="1:5" s="11" customFormat="1" ht="32.25" customHeight="1" x14ac:dyDescent="0.3">
      <c r="A51" s="18"/>
      <c r="B51" s="10"/>
      <c r="C51" s="24"/>
      <c r="D51" s="67" t="s">
        <v>55</v>
      </c>
      <c r="E51" s="68">
        <f>SUMIF($B$8:$B$44, "Incident management",$E$8:$E$44)/COUNTIF($B$8:$B$44, "Incident management")</f>
        <v>3.6666666666666665</v>
      </c>
    </row>
    <row r="52" spans="1:5" s="11" customFormat="1" ht="32.25" customHeight="1" x14ac:dyDescent="0.3">
      <c r="A52" s="18"/>
      <c r="B52" s="10"/>
      <c r="C52" s="36" t="s">
        <v>84</v>
      </c>
      <c r="D52" s="69" t="s">
        <v>56</v>
      </c>
      <c r="E52" s="70">
        <f>SUMIF($B$8:$B$44, "Process improvement", $E$8:$E$44)/COUNTIF($B$8:$B$44, "Process improvement")</f>
        <v>3.6666666666666665</v>
      </c>
    </row>
    <row r="53" spans="1:5" s="11" customFormat="1" ht="32.25" customHeight="1" x14ac:dyDescent="0.3">
      <c r="A53" s="18"/>
      <c r="B53" s="10"/>
      <c r="C53" s="22"/>
      <c r="D53" s="69" t="s">
        <v>57</v>
      </c>
      <c r="E53" s="70">
        <f>SUMIF($B$8:$B$44, "Personal learning &amp; mastery", $E$8:$E$44)/COUNTIF($B$8:$B$44, "Personal learning &amp; mastery")</f>
        <v>4</v>
      </c>
    </row>
    <row r="54" spans="1:5" s="11" customFormat="1" ht="32.25" customHeight="1" x14ac:dyDescent="0.3">
      <c r="A54" s="18"/>
      <c r="B54" s="10"/>
      <c r="C54" s="22"/>
      <c r="D54" s="69" t="s">
        <v>46</v>
      </c>
      <c r="E54" s="70">
        <f>SUMIF($B$8:$B$44, "Collaboration", $E$8:$E$44)/COUNTIF($B$8:$B$44, "Collaboration")</f>
        <v>3.5</v>
      </c>
    </row>
    <row r="55" spans="1:5" s="11" customFormat="1" ht="32.25" customHeight="1" x14ac:dyDescent="0.3">
      <c r="A55" s="18"/>
      <c r="B55" s="10"/>
      <c r="C55" s="20"/>
      <c r="D55" s="69" t="s">
        <v>58</v>
      </c>
      <c r="E55" s="70">
        <f>SUMIF($B$8:$B$44, "Business transformation", $E$8:$E$44)/COUNTIF($B$8:$B$44, "Business transformation")</f>
        <v>4</v>
      </c>
    </row>
    <row r="56" spans="1:5" s="11" customFormat="1" ht="32.25" customHeight="1" thickBot="1" x14ac:dyDescent="0.35">
      <c r="A56" s="18"/>
      <c r="C56" s="20"/>
      <c r="D56" s="71" t="s">
        <v>61</v>
      </c>
      <c r="E56" s="72">
        <f>SUMIF($B$8:$B$44, "Critical thinking", $E$8:$E$44)/COUNTIF($B$8:$B$44, "Critical thinking")</f>
        <v>3.6666666666666665</v>
      </c>
    </row>
    <row r="57" spans="1:5" x14ac:dyDescent="0.3">
      <c r="C57" s="11"/>
    </row>
    <row r="58" spans="1:5" x14ac:dyDescent="0.3">
      <c r="B58" s="10"/>
      <c r="C58" s="21"/>
    </row>
    <row r="59" spans="1:5" x14ac:dyDescent="0.3">
      <c r="B59" s="10"/>
      <c r="C59" s="22"/>
    </row>
    <row r="60" spans="1:5" x14ac:dyDescent="0.3">
      <c r="B60" s="10"/>
      <c r="C60" s="22"/>
    </row>
    <row r="61" spans="1:5" x14ac:dyDescent="0.3">
      <c r="B61" s="10"/>
      <c r="C61" s="21"/>
    </row>
    <row r="62" spans="1:5" x14ac:dyDescent="0.3">
      <c r="B62" s="10"/>
      <c r="C62" s="21"/>
    </row>
    <row r="63" spans="1:5" x14ac:dyDescent="0.3">
      <c r="B63" s="10"/>
      <c r="C63" s="21"/>
    </row>
    <row r="64" spans="1:5" x14ac:dyDescent="0.3">
      <c r="B64" s="10"/>
      <c r="C64" s="21"/>
    </row>
  </sheetData>
  <autoFilter ref="A7:E56">
    <sortState ref="A4:F53">
      <sortCondition ref="A3"/>
    </sortState>
  </autoFilter>
  <dataConsolidate/>
  <dataValidations count="1">
    <dataValidation type="list" allowBlank="1" showInputMessage="1" showErrorMessage="1" sqref="D8:D44">
      <formula1>"At least once per week, Approximately once per month, Very rarely"</formula1>
    </dataValidation>
  </dataValidations>
  <hyperlinks>
    <hyperlink ref="A4" location="Cover!A1" display="Back to Contents"/>
  </hyperlinks>
  <pageMargins left="0.25" right="0.25" top="0.75" bottom="0.75" header="0.3" footer="0.3"/>
  <pageSetup paperSize="9" scale="38" orientation="portrait" verticalDpi="12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1:W58"/>
  <sheetViews>
    <sheetView showGridLines="0" zoomScale="90" zoomScaleNormal="90" workbookViewId="0">
      <selection activeCell="J4" sqref="J4"/>
    </sheetView>
  </sheetViews>
  <sheetFormatPr defaultRowHeight="14.4" x14ac:dyDescent="0.3"/>
  <cols>
    <col min="1" max="1" width="42.5546875" customWidth="1"/>
    <col min="2" max="3" width="21.88671875" customWidth="1"/>
    <col min="4" max="4" width="24.88671875" customWidth="1"/>
    <col min="5" max="5" width="2.88671875" customWidth="1"/>
    <col min="6" max="8" width="24.88671875" customWidth="1"/>
    <col min="9" max="9" width="50.109375" customWidth="1"/>
  </cols>
  <sheetData>
    <row r="1" spans="1:9" x14ac:dyDescent="0.3">
      <c r="A1" s="35" t="str">
        <f>Cover!$C$3&amp;" - "&amp;Cover!$C$4</f>
        <v>Agricultural workforce digital capability framework - Self-Assessment Questionnaire</v>
      </c>
    </row>
    <row r="2" spans="1:9" x14ac:dyDescent="0.3">
      <c r="A2" s="35" t="str">
        <f>Cover!$D$25</f>
        <v>Reporting</v>
      </c>
    </row>
    <row r="4" spans="1:9" x14ac:dyDescent="0.3">
      <c r="A4" s="19" t="s">
        <v>50</v>
      </c>
    </row>
    <row r="5" spans="1:9" x14ac:dyDescent="0.3">
      <c r="A5" s="37" t="s">
        <v>187</v>
      </c>
    </row>
    <row r="6" spans="1:9" x14ac:dyDescent="0.3">
      <c r="A6" s="37" t="s">
        <v>188</v>
      </c>
    </row>
    <row r="8" spans="1:9" ht="18" x14ac:dyDescent="0.35">
      <c r="F8" s="89" t="s">
        <v>189</v>
      </c>
      <c r="G8" s="89"/>
      <c r="H8" s="89"/>
      <c r="I8" s="89"/>
    </row>
    <row r="9" spans="1:9" ht="25.5" customHeight="1" x14ac:dyDescent="0.3">
      <c r="A9" s="46" t="s">
        <v>114</v>
      </c>
      <c r="B9" s="47" t="s">
        <v>116</v>
      </c>
      <c r="C9" s="47" t="s">
        <v>120</v>
      </c>
      <c r="D9" s="47" t="s">
        <v>118</v>
      </c>
      <c r="F9" s="47" t="s">
        <v>127</v>
      </c>
      <c r="G9" s="47" t="s">
        <v>119</v>
      </c>
      <c r="H9" s="47" t="s">
        <v>115</v>
      </c>
      <c r="I9" s="48" t="s">
        <v>121</v>
      </c>
    </row>
    <row r="10" spans="1:9" ht="25.5" customHeight="1" x14ac:dyDescent="0.3">
      <c r="A10" s="49" t="s">
        <v>60</v>
      </c>
      <c r="B10" s="50">
        <f>'4. Raw Scores'!E46</f>
        <v>3.6666666666666665</v>
      </c>
      <c r="C10" s="51" t="str">
        <f>IF(B10&gt;4.5,"4",IF(B10=4.5,"4",IF(B10&gt;3.5,"3",IF(B10=3.5,"3",IF(B10&gt;2.5,"2",IF(B10=2.5,"2",IF(B10&lt;2.5,"1")))))))</f>
        <v>3</v>
      </c>
      <c r="D10" s="51" t="str">
        <f>IF(C10="4","Mastery",IF(C10="3","Proficient",IF(C10="2","Growing",IF(C10="1","Foundation"))))</f>
        <v>Proficient</v>
      </c>
      <c r="F10" s="50">
        <v>3</v>
      </c>
      <c r="G10" s="51" t="str">
        <f>IF(F10=4,"Mastery",IF(F10=3,"Proficient",IF(F10=2,"Growing",IF(F10=1,"Foundation"))))</f>
        <v>Proficient</v>
      </c>
      <c r="H10" s="50">
        <f>C10-F10</f>
        <v>0</v>
      </c>
      <c r="I10" s="52" t="str">
        <f>IF(H10&lt;0,"You require further development in this area",IF(H10=0,"You have sufficient skills in this area",IF(H10&gt;0,"You have sufficient skills in this area")))</f>
        <v>You have sufficient skills in this area</v>
      </c>
    </row>
    <row r="11" spans="1:9" ht="25.5" customHeight="1" x14ac:dyDescent="0.3">
      <c r="A11" s="49" t="s">
        <v>51</v>
      </c>
      <c r="B11" s="50">
        <f>'4. Raw Scores'!E47</f>
        <v>4</v>
      </c>
      <c r="C11" s="51" t="str">
        <f t="shared" ref="C11:C15" si="0">IF(B11&gt;4.5,"4",IF(B11=4.5,"4",IF(B11&gt;3.5,"3",IF(B11=3.5,"3",IF(B11&gt;2.5,"2",IF(B11=2.5,"2",IF(B11&lt;2.5,"1")))))))</f>
        <v>3</v>
      </c>
      <c r="D11" s="51" t="str">
        <f t="shared" ref="D11:D15" si="1">IF(C11="4","Mastery",IF(C11="3","Proficient",IF(C11="2","Growing",IF(C11="1","Foundation"))))</f>
        <v>Proficient</v>
      </c>
      <c r="F11" s="50">
        <v>4</v>
      </c>
      <c r="G11" s="51" t="str">
        <f t="shared" ref="G11:G15" si="2">IF(F11=4,"Mastery",IF(F11=3,"Proficient",IF(F11=2,"Growing",IF(F11=1,"Foundation"))))</f>
        <v>Mastery</v>
      </c>
      <c r="H11" s="50">
        <f t="shared" ref="H11:H15" si="3">C11-F11</f>
        <v>-1</v>
      </c>
      <c r="I11" s="52" t="str">
        <f t="shared" ref="I11:I15" si="4">IF(H11&lt;0,"You require further development in this area",IF(H11=0,"You have sufficient skills in this area",IF(H11&gt;0,"You have sufficient skills in this area")))</f>
        <v>You require further development in this area</v>
      </c>
    </row>
    <row r="12" spans="1:9" ht="25.5" customHeight="1" x14ac:dyDescent="0.3">
      <c r="A12" s="49" t="s">
        <v>52</v>
      </c>
      <c r="B12" s="50">
        <f>'4. Raw Scores'!E48</f>
        <v>3.4</v>
      </c>
      <c r="C12" s="51" t="str">
        <f t="shared" si="0"/>
        <v>2</v>
      </c>
      <c r="D12" s="51" t="str">
        <f t="shared" si="1"/>
        <v>Growing</v>
      </c>
      <c r="F12" s="50">
        <v>3</v>
      </c>
      <c r="G12" s="51" t="str">
        <f t="shared" si="2"/>
        <v>Proficient</v>
      </c>
      <c r="H12" s="50">
        <f t="shared" si="3"/>
        <v>-1</v>
      </c>
      <c r="I12" s="52" t="str">
        <f t="shared" si="4"/>
        <v>You require further development in this area</v>
      </c>
    </row>
    <row r="13" spans="1:9" ht="25.5" customHeight="1" x14ac:dyDescent="0.3">
      <c r="A13" s="49" t="s">
        <v>53</v>
      </c>
      <c r="B13" s="50">
        <f>'4. Raw Scores'!E49</f>
        <v>3</v>
      </c>
      <c r="C13" s="51" t="str">
        <f t="shared" si="0"/>
        <v>2</v>
      </c>
      <c r="D13" s="51" t="str">
        <f t="shared" si="1"/>
        <v>Growing</v>
      </c>
      <c r="F13" s="50">
        <v>4</v>
      </c>
      <c r="G13" s="51" t="str">
        <f t="shared" si="2"/>
        <v>Mastery</v>
      </c>
      <c r="H13" s="50">
        <f t="shared" si="3"/>
        <v>-2</v>
      </c>
      <c r="I13" s="52" t="str">
        <f t="shared" si="4"/>
        <v>You require further development in this area</v>
      </c>
    </row>
    <row r="14" spans="1:9" ht="25.5" customHeight="1" x14ac:dyDescent="0.3">
      <c r="A14" s="49" t="s">
        <v>54</v>
      </c>
      <c r="B14" s="50">
        <f>'4. Raw Scores'!E50</f>
        <v>4</v>
      </c>
      <c r="C14" s="51" t="str">
        <f t="shared" si="0"/>
        <v>3</v>
      </c>
      <c r="D14" s="51" t="str">
        <f t="shared" si="1"/>
        <v>Proficient</v>
      </c>
      <c r="F14" s="50">
        <v>3</v>
      </c>
      <c r="G14" s="51" t="str">
        <f t="shared" si="2"/>
        <v>Proficient</v>
      </c>
      <c r="H14" s="50">
        <f t="shared" si="3"/>
        <v>0</v>
      </c>
      <c r="I14" s="52" t="str">
        <f t="shared" si="4"/>
        <v>You have sufficient skills in this area</v>
      </c>
    </row>
    <row r="15" spans="1:9" ht="25.5" customHeight="1" x14ac:dyDescent="0.3">
      <c r="A15" s="49" t="s">
        <v>55</v>
      </c>
      <c r="B15" s="50">
        <f>'4. Raw Scores'!E51</f>
        <v>3.6666666666666665</v>
      </c>
      <c r="C15" s="51" t="str">
        <f t="shared" si="0"/>
        <v>3</v>
      </c>
      <c r="D15" s="51" t="str">
        <f t="shared" si="1"/>
        <v>Proficient</v>
      </c>
      <c r="F15" s="50">
        <v>3</v>
      </c>
      <c r="G15" s="51" t="str">
        <f t="shared" si="2"/>
        <v>Proficient</v>
      </c>
      <c r="H15" s="50">
        <f t="shared" si="3"/>
        <v>0</v>
      </c>
      <c r="I15" s="52" t="str">
        <f t="shared" si="4"/>
        <v>You have sufficient skills in this area</v>
      </c>
    </row>
    <row r="16" spans="1:9" x14ac:dyDescent="0.3">
      <c r="B16" s="39"/>
    </row>
    <row r="17" spans="1:23" ht="18" x14ac:dyDescent="0.35">
      <c r="B17" s="39"/>
      <c r="F17" s="89" t="s">
        <v>189</v>
      </c>
      <c r="G17" s="89"/>
      <c r="H17" s="89"/>
      <c r="I17" s="89"/>
    </row>
    <row r="18" spans="1:23" ht="25.5" customHeight="1" x14ac:dyDescent="0.3">
      <c r="A18" s="46" t="s">
        <v>113</v>
      </c>
      <c r="B18" s="53" t="s">
        <v>116</v>
      </c>
      <c r="C18" s="54" t="s">
        <v>120</v>
      </c>
      <c r="D18" s="54" t="s">
        <v>118</v>
      </c>
      <c r="F18" s="53" t="s">
        <v>117</v>
      </c>
      <c r="G18" s="54" t="s">
        <v>119</v>
      </c>
      <c r="H18" s="54" t="s">
        <v>115</v>
      </c>
      <c r="I18" s="48" t="s">
        <v>121</v>
      </c>
    </row>
    <row r="19" spans="1:23" ht="25.5" customHeight="1" x14ac:dyDescent="0.3">
      <c r="A19" s="49" t="s">
        <v>56</v>
      </c>
      <c r="B19" s="50">
        <f>'4. Raw Scores'!E52</f>
        <v>3.6666666666666665</v>
      </c>
      <c r="C19" s="50" t="str">
        <f>IF(B19&gt;4.5,"4",IF(B19=4.5,"4",IF(B19&gt;3.5,"3",IF(B19=3.5,"3",IF(B19&gt;2.5,"2",IF(B19=2.5,"2",IF(B19&lt;2.5,"1")))))))</f>
        <v>3</v>
      </c>
      <c r="D19" s="51" t="str">
        <f t="shared" ref="D19:D23" si="5">IF(C19="4","Mastery",IF(C19="3","Proficient",IF(C19="2","Growing",IF(C19="1","Foundation"))))</f>
        <v>Proficient</v>
      </c>
      <c r="F19" s="50">
        <v>3</v>
      </c>
      <c r="G19" s="51" t="str">
        <f t="shared" ref="G19:G23" si="6">IF(F19=4,"Mastery",IF(F19=3,"Proficient",IF(F19=2,"Growing",IF(F19=1,"Foundation"))))</f>
        <v>Proficient</v>
      </c>
      <c r="H19" s="50">
        <f>C19-F19</f>
        <v>0</v>
      </c>
      <c r="I19" s="52" t="str">
        <f>IF(H19&lt;0,"You require further development in this area",IF(H19=0,"You have sufficient skills in this area",IF(H19&gt;0,"You have sufficient skills in this area")))</f>
        <v>You have sufficient skills in this area</v>
      </c>
    </row>
    <row r="20" spans="1:23" ht="25.5" customHeight="1" x14ac:dyDescent="0.3">
      <c r="A20" s="49" t="s">
        <v>57</v>
      </c>
      <c r="B20" s="50">
        <f>'4. Raw Scores'!E53</f>
        <v>4</v>
      </c>
      <c r="C20" s="50" t="str">
        <f t="shared" ref="C20:C23" si="7">IF(B20&gt;4.5,"4",IF(B20=4.5,"4",IF(B20&gt;3.5,"3",IF(B20=3.5,"3",IF(B20&gt;2.5,"2",IF(B20=2.5,"2",IF(B20&lt;2.5,"1")))))))</f>
        <v>3</v>
      </c>
      <c r="D20" s="51" t="str">
        <f t="shared" si="5"/>
        <v>Proficient</v>
      </c>
      <c r="F20" s="50">
        <v>3</v>
      </c>
      <c r="G20" s="51" t="str">
        <f t="shared" si="6"/>
        <v>Proficient</v>
      </c>
      <c r="H20" s="50">
        <f t="shared" ref="H20:H23" si="8">C20-F20</f>
        <v>0</v>
      </c>
      <c r="I20" s="52" t="str">
        <f t="shared" ref="I20:I23" si="9">IF(H20&lt;0,"You require further development in this area",IF(H20=0,"You have sufficient skills in this area",IF(H20&gt;0,"You have sufficient skills in this area")))</f>
        <v>You have sufficient skills in this area</v>
      </c>
    </row>
    <row r="21" spans="1:23" ht="25.5" customHeight="1" x14ac:dyDescent="0.3">
      <c r="A21" s="49" t="s">
        <v>46</v>
      </c>
      <c r="B21" s="50">
        <f>'4. Raw Scores'!E54</f>
        <v>3.5</v>
      </c>
      <c r="C21" s="50" t="str">
        <f t="shared" si="7"/>
        <v>3</v>
      </c>
      <c r="D21" s="51" t="str">
        <f t="shared" si="5"/>
        <v>Proficient</v>
      </c>
      <c r="F21" s="50">
        <v>3</v>
      </c>
      <c r="G21" s="51" t="str">
        <f t="shared" si="6"/>
        <v>Proficient</v>
      </c>
      <c r="H21" s="50">
        <f t="shared" si="8"/>
        <v>0</v>
      </c>
      <c r="I21" s="52" t="str">
        <f t="shared" si="9"/>
        <v>You have sufficient skills in this area</v>
      </c>
    </row>
    <row r="22" spans="1:23" ht="25.5" customHeight="1" x14ac:dyDescent="0.3">
      <c r="A22" s="49" t="s">
        <v>58</v>
      </c>
      <c r="B22" s="50">
        <f>'4. Raw Scores'!E55</f>
        <v>4</v>
      </c>
      <c r="C22" s="50" t="str">
        <f t="shared" si="7"/>
        <v>3</v>
      </c>
      <c r="D22" s="51" t="str">
        <f t="shared" si="5"/>
        <v>Proficient</v>
      </c>
      <c r="F22" s="50">
        <v>3</v>
      </c>
      <c r="G22" s="51" t="str">
        <f t="shared" si="6"/>
        <v>Proficient</v>
      </c>
      <c r="H22" s="50">
        <f t="shared" si="8"/>
        <v>0</v>
      </c>
      <c r="I22" s="52" t="str">
        <f t="shared" si="9"/>
        <v>You have sufficient skills in this area</v>
      </c>
    </row>
    <row r="23" spans="1:23" ht="25.5" customHeight="1" x14ac:dyDescent="0.3">
      <c r="A23" s="49" t="s">
        <v>61</v>
      </c>
      <c r="B23" s="50">
        <f>'4. Raw Scores'!E56</f>
        <v>3.6666666666666665</v>
      </c>
      <c r="C23" s="50" t="str">
        <f t="shared" si="7"/>
        <v>3</v>
      </c>
      <c r="D23" s="51" t="str">
        <f t="shared" si="5"/>
        <v>Proficient</v>
      </c>
      <c r="F23" s="50">
        <v>3</v>
      </c>
      <c r="G23" s="51" t="str">
        <f t="shared" si="6"/>
        <v>Proficient</v>
      </c>
      <c r="H23" s="50">
        <f t="shared" si="8"/>
        <v>0</v>
      </c>
      <c r="I23" s="52" t="str">
        <f t="shared" si="9"/>
        <v>You have sufficient skills in this area</v>
      </c>
    </row>
    <row r="24" spans="1:23" x14ac:dyDescent="0.3">
      <c r="B24" s="39"/>
      <c r="C24" s="25"/>
      <c r="D24" s="25"/>
      <c r="F24" s="25"/>
      <c r="G24" s="25"/>
      <c r="H24" s="25"/>
      <c r="I24" s="25"/>
    </row>
    <row r="31" spans="1:23" x14ac:dyDescent="0.3">
      <c r="Q31" s="25"/>
      <c r="R31" s="25"/>
      <c r="S31" s="25"/>
      <c r="T31" s="25"/>
      <c r="U31" s="25"/>
      <c r="V31" s="25"/>
      <c r="W31" s="25"/>
    </row>
    <row r="32" spans="1:23" x14ac:dyDescent="0.3">
      <c r="K32" s="25"/>
      <c r="L32" s="25"/>
      <c r="M32" s="25"/>
      <c r="N32" s="25"/>
      <c r="O32" s="25"/>
      <c r="P32" s="25"/>
      <c r="Q32" s="25"/>
      <c r="R32" s="25"/>
      <c r="S32" s="25"/>
      <c r="T32" s="25"/>
      <c r="U32" s="25"/>
      <c r="V32" s="25"/>
      <c r="W32" s="25"/>
    </row>
    <row r="33" spans="11:23" x14ac:dyDescent="0.3">
      <c r="K33" s="25"/>
      <c r="L33" s="25"/>
      <c r="M33" s="25"/>
      <c r="N33" s="25"/>
      <c r="O33" s="25"/>
      <c r="P33" s="25"/>
      <c r="Q33" s="25"/>
      <c r="R33" s="25"/>
      <c r="S33" s="25"/>
      <c r="T33" s="25"/>
      <c r="U33" s="25"/>
      <c r="V33" s="25"/>
      <c r="W33" s="25"/>
    </row>
    <row r="34" spans="11:23" x14ac:dyDescent="0.3">
      <c r="K34" s="25"/>
      <c r="L34" s="25"/>
      <c r="M34" s="25"/>
      <c r="N34" s="25"/>
      <c r="O34" s="25"/>
      <c r="P34" s="25"/>
      <c r="Q34" s="25"/>
      <c r="R34" s="25"/>
      <c r="S34" s="25"/>
      <c r="T34" s="25"/>
      <c r="U34" s="25"/>
      <c r="V34" s="25"/>
      <c r="W34" s="25"/>
    </row>
    <row r="35" spans="11:23" x14ac:dyDescent="0.3">
      <c r="K35" s="25"/>
      <c r="L35" s="25"/>
      <c r="M35" s="25"/>
      <c r="N35" s="25"/>
      <c r="O35" s="25"/>
      <c r="P35" s="25"/>
      <c r="Q35" s="25"/>
      <c r="R35" s="25"/>
      <c r="S35" s="25"/>
      <c r="T35" s="25"/>
      <c r="U35" s="25"/>
      <c r="V35" s="25"/>
      <c r="W35" s="25"/>
    </row>
    <row r="36" spans="11:23" x14ac:dyDescent="0.3">
      <c r="K36" s="25"/>
      <c r="L36" s="25"/>
      <c r="M36" s="25"/>
      <c r="N36" s="25"/>
      <c r="O36" s="25"/>
      <c r="P36" s="25"/>
      <c r="Q36" s="25"/>
      <c r="R36" s="25"/>
      <c r="S36" s="25"/>
      <c r="T36" s="25"/>
      <c r="U36" s="25"/>
      <c r="V36" s="25"/>
      <c r="W36" s="25"/>
    </row>
    <row r="37" spans="11:23" x14ac:dyDescent="0.3">
      <c r="K37" s="25"/>
      <c r="L37" s="25"/>
      <c r="M37" s="25"/>
      <c r="N37" s="25"/>
      <c r="O37" s="25"/>
      <c r="P37" s="25"/>
      <c r="Q37" s="25"/>
      <c r="R37" s="25"/>
      <c r="S37" s="25"/>
      <c r="T37" s="25"/>
      <c r="U37" s="25"/>
      <c r="V37" s="25"/>
      <c r="W37" s="25"/>
    </row>
    <row r="38" spans="11:23" x14ac:dyDescent="0.3">
      <c r="K38" s="25"/>
      <c r="L38" s="25"/>
      <c r="M38" s="30"/>
      <c r="N38" s="30"/>
      <c r="O38" s="30"/>
      <c r="P38" s="30"/>
      <c r="Q38" s="30"/>
      <c r="R38" s="30"/>
      <c r="S38" s="30"/>
      <c r="T38" s="30"/>
      <c r="U38" s="30"/>
      <c r="V38" s="25"/>
      <c r="W38" s="25"/>
    </row>
    <row r="39" spans="11:23" x14ac:dyDescent="0.3">
      <c r="K39" s="25"/>
      <c r="L39" s="25"/>
      <c r="M39" s="25"/>
      <c r="N39" s="25"/>
      <c r="O39" s="25"/>
      <c r="P39" s="25"/>
      <c r="Q39" s="25"/>
      <c r="R39" s="25"/>
      <c r="S39" s="25"/>
      <c r="T39" s="25"/>
      <c r="U39" s="25"/>
      <c r="V39" s="25"/>
      <c r="W39" s="25"/>
    </row>
    <row r="40" spans="11:23" x14ac:dyDescent="0.3">
      <c r="K40" s="25"/>
      <c r="L40" s="25"/>
      <c r="M40" s="25"/>
      <c r="N40" s="25"/>
      <c r="O40" s="25"/>
      <c r="P40" s="25"/>
      <c r="Q40" s="25"/>
      <c r="R40" s="25"/>
      <c r="S40" s="25"/>
      <c r="T40" s="25"/>
      <c r="U40" s="25"/>
      <c r="V40" s="25"/>
      <c r="W40" s="25"/>
    </row>
    <row r="41" spans="11:23" x14ac:dyDescent="0.3">
      <c r="K41" s="25"/>
      <c r="L41" s="25"/>
      <c r="M41" s="25"/>
      <c r="N41" s="25"/>
      <c r="O41" s="25"/>
      <c r="P41" s="25"/>
      <c r="Q41" s="25"/>
      <c r="R41" s="25"/>
      <c r="S41" s="25"/>
      <c r="T41" s="25"/>
      <c r="U41" s="25"/>
      <c r="V41" s="25"/>
      <c r="W41" s="25"/>
    </row>
    <row r="42" spans="11:23" x14ac:dyDescent="0.3">
      <c r="K42" s="25"/>
      <c r="L42" s="25"/>
      <c r="M42" s="25"/>
      <c r="N42" s="31"/>
      <c r="O42" s="25"/>
      <c r="P42" s="25"/>
      <c r="Q42" s="25"/>
      <c r="R42" s="25"/>
      <c r="S42" s="25"/>
      <c r="T42" s="25"/>
      <c r="U42" s="25"/>
      <c r="V42" s="25"/>
      <c r="W42" s="25"/>
    </row>
    <row r="43" spans="11:23" x14ac:dyDescent="0.3">
      <c r="K43" s="25"/>
      <c r="L43" s="25"/>
      <c r="M43" s="25"/>
      <c r="N43" s="31"/>
      <c r="O43" s="25"/>
      <c r="P43" s="25"/>
      <c r="Q43" s="25"/>
      <c r="R43" s="25"/>
      <c r="S43" s="25"/>
      <c r="T43" s="25"/>
      <c r="U43" s="25"/>
      <c r="V43" s="25"/>
      <c r="W43" s="25"/>
    </row>
    <row r="44" spans="11:23" x14ac:dyDescent="0.3">
      <c r="K44" s="25"/>
      <c r="L44" s="25"/>
      <c r="M44" s="25"/>
      <c r="N44" s="31"/>
      <c r="O44" s="25"/>
      <c r="P44" s="25"/>
      <c r="Q44" s="25"/>
      <c r="R44" s="25"/>
      <c r="S44" s="25"/>
      <c r="T44" s="25"/>
      <c r="U44" s="25"/>
      <c r="V44" s="25"/>
      <c r="W44" s="25"/>
    </row>
    <row r="45" spans="11:23" x14ac:dyDescent="0.3">
      <c r="K45" s="25"/>
      <c r="L45" s="25"/>
      <c r="M45" s="25"/>
      <c r="N45" s="25"/>
      <c r="O45" s="25"/>
      <c r="P45" s="25"/>
      <c r="Q45" s="25"/>
      <c r="R45" s="25"/>
      <c r="S45" s="25"/>
      <c r="T45" s="25"/>
      <c r="U45" s="25"/>
      <c r="V45" s="25"/>
      <c r="W45" s="25"/>
    </row>
    <row r="46" spans="11:23" x14ac:dyDescent="0.3">
      <c r="K46" s="25"/>
      <c r="L46" s="25"/>
      <c r="M46" s="25"/>
      <c r="N46" s="25"/>
      <c r="O46" s="25"/>
      <c r="P46" s="25"/>
      <c r="Q46" s="25"/>
      <c r="R46" s="25"/>
      <c r="S46" s="25"/>
      <c r="T46" s="25"/>
      <c r="U46" s="25"/>
      <c r="V46" s="25"/>
      <c r="W46" s="25"/>
    </row>
    <row r="47" spans="11:23" x14ac:dyDescent="0.3">
      <c r="K47" s="25"/>
      <c r="L47" s="25"/>
      <c r="M47" s="25"/>
      <c r="N47" s="25"/>
      <c r="O47" s="25"/>
      <c r="P47" s="25"/>
      <c r="Q47" s="25"/>
      <c r="R47" s="25"/>
      <c r="S47" s="25"/>
      <c r="T47" s="25"/>
      <c r="U47" s="25"/>
      <c r="V47" s="25"/>
      <c r="W47" s="25"/>
    </row>
    <row r="48" spans="11:23" x14ac:dyDescent="0.3">
      <c r="K48" s="25"/>
      <c r="L48" s="25"/>
      <c r="M48" s="25"/>
      <c r="N48" s="25"/>
      <c r="O48" s="25"/>
      <c r="P48" s="25"/>
      <c r="Q48" s="25"/>
      <c r="R48" s="25"/>
      <c r="S48" s="25"/>
      <c r="T48" s="25"/>
      <c r="U48" s="25"/>
      <c r="V48" s="25"/>
      <c r="W48" s="25"/>
    </row>
    <row r="49" spans="11:23" x14ac:dyDescent="0.3">
      <c r="K49" s="25"/>
      <c r="L49" s="25"/>
      <c r="M49" s="25"/>
      <c r="N49" s="25"/>
      <c r="O49" s="25"/>
      <c r="P49" s="25"/>
      <c r="Q49" s="25"/>
      <c r="R49" s="25"/>
      <c r="S49" s="25"/>
      <c r="T49" s="25"/>
      <c r="U49" s="25"/>
      <c r="V49" s="25"/>
      <c r="W49" s="25"/>
    </row>
    <row r="50" spans="11:23" x14ac:dyDescent="0.3">
      <c r="K50" s="25"/>
      <c r="L50" s="25"/>
      <c r="M50" s="25"/>
      <c r="N50" s="25"/>
      <c r="O50" s="25"/>
      <c r="P50" s="25"/>
      <c r="Q50" s="25"/>
      <c r="R50" s="25"/>
      <c r="S50" s="25"/>
      <c r="T50" s="25"/>
      <c r="U50" s="25"/>
      <c r="V50" s="25"/>
      <c r="W50" s="25"/>
    </row>
    <row r="51" spans="11:23" x14ac:dyDescent="0.3">
      <c r="K51" s="25"/>
      <c r="L51" s="25"/>
      <c r="M51" s="25"/>
      <c r="N51" s="25"/>
      <c r="O51" s="25"/>
      <c r="P51" s="25"/>
      <c r="Q51" s="25"/>
      <c r="R51" s="25"/>
      <c r="S51" s="25"/>
      <c r="T51" s="25"/>
      <c r="U51" s="25"/>
      <c r="V51" s="25"/>
      <c r="W51" s="25"/>
    </row>
    <row r="52" spans="11:23" x14ac:dyDescent="0.3">
      <c r="K52" s="25"/>
      <c r="L52" s="25"/>
      <c r="M52" s="25"/>
      <c r="N52" s="25"/>
      <c r="O52" s="25"/>
      <c r="P52" s="25"/>
      <c r="Q52" s="25"/>
      <c r="R52" s="25"/>
      <c r="S52" s="25"/>
      <c r="T52" s="25"/>
      <c r="U52" s="25"/>
      <c r="V52" s="25"/>
      <c r="W52" s="25"/>
    </row>
    <row r="53" spans="11:23" x14ac:dyDescent="0.3">
      <c r="K53" s="25"/>
      <c r="L53" s="25"/>
      <c r="M53" s="25"/>
      <c r="N53" s="25"/>
      <c r="O53" s="25"/>
      <c r="P53" s="25"/>
      <c r="Q53" s="25"/>
      <c r="R53" s="25"/>
      <c r="S53" s="25"/>
      <c r="T53" s="25"/>
      <c r="U53" s="25"/>
      <c r="V53" s="25"/>
      <c r="W53" s="25"/>
    </row>
    <row r="54" spans="11:23" x14ac:dyDescent="0.3">
      <c r="K54" s="25"/>
      <c r="L54" s="25"/>
      <c r="M54" s="25"/>
      <c r="N54" s="25"/>
      <c r="O54" s="25"/>
      <c r="P54" s="25"/>
      <c r="Q54" s="25"/>
      <c r="R54" s="25"/>
      <c r="S54" s="25"/>
      <c r="T54" s="25"/>
      <c r="U54" s="25"/>
      <c r="V54" s="25"/>
      <c r="W54" s="25"/>
    </row>
    <row r="55" spans="11:23" x14ac:dyDescent="0.3">
      <c r="K55" s="25"/>
      <c r="L55" s="25"/>
      <c r="M55" s="25"/>
      <c r="N55" s="25"/>
      <c r="O55" s="25"/>
      <c r="P55" s="25"/>
      <c r="Q55" s="25"/>
      <c r="R55" s="25"/>
      <c r="S55" s="25"/>
      <c r="T55" s="25"/>
      <c r="U55" s="25"/>
      <c r="V55" s="25"/>
      <c r="W55" s="25"/>
    </row>
    <row r="56" spans="11:23" x14ac:dyDescent="0.3">
      <c r="K56" s="25"/>
      <c r="L56" s="25"/>
      <c r="M56" s="25"/>
      <c r="N56" s="25"/>
      <c r="O56" s="25"/>
      <c r="P56" s="25"/>
      <c r="Q56" s="25"/>
      <c r="R56" s="25"/>
      <c r="S56" s="25"/>
      <c r="T56" s="25"/>
      <c r="U56" s="25"/>
      <c r="V56" s="25"/>
      <c r="W56" s="25"/>
    </row>
    <row r="57" spans="11:23" x14ac:dyDescent="0.3">
      <c r="K57" s="25"/>
      <c r="L57" s="25"/>
      <c r="M57" s="25"/>
      <c r="N57" s="25"/>
      <c r="O57" s="25"/>
      <c r="P57" s="25"/>
      <c r="Q57" s="25"/>
      <c r="R57" s="25"/>
      <c r="S57" s="25"/>
      <c r="T57" s="25"/>
      <c r="U57" s="25"/>
      <c r="V57" s="25"/>
      <c r="W57" s="25"/>
    </row>
    <row r="58" spans="11:23" x14ac:dyDescent="0.3">
      <c r="K58" s="25"/>
      <c r="L58" s="25"/>
      <c r="M58" s="25"/>
      <c r="N58" s="25"/>
      <c r="O58" s="25"/>
      <c r="P58" s="25"/>
      <c r="Q58" s="25"/>
      <c r="R58" s="25"/>
      <c r="S58" s="25"/>
      <c r="T58" s="25"/>
      <c r="U58" s="25"/>
      <c r="V58" s="25"/>
      <c r="W58" s="25"/>
    </row>
  </sheetData>
  <sortState ref="A4:A40">
    <sortCondition ref="A3"/>
  </sortState>
  <mergeCells count="2">
    <mergeCell ref="F17:I17"/>
    <mergeCell ref="F8:I8"/>
  </mergeCells>
  <conditionalFormatting sqref="H10:H15">
    <cfRule type="cellIs" dxfId="8" priority="10" operator="lessThan">
      <formula>0</formula>
    </cfRule>
  </conditionalFormatting>
  <conditionalFormatting sqref="H19:H23">
    <cfRule type="cellIs" dxfId="7" priority="9" operator="lessThan">
      <formula>0</formula>
    </cfRule>
  </conditionalFormatting>
  <conditionalFormatting sqref="H10:H15 H19:H23">
    <cfRule type="cellIs" dxfId="6" priority="7" operator="greaterThanOrEqual">
      <formula>0</formula>
    </cfRule>
    <cfRule type="cellIs" dxfId="5" priority="8" operator="equal">
      <formula>0</formula>
    </cfRule>
  </conditionalFormatting>
  <conditionalFormatting sqref="H21">
    <cfRule type="cellIs" dxfId="4" priority="6" operator="lessThan">
      <formula>0</formula>
    </cfRule>
  </conditionalFormatting>
  <conditionalFormatting sqref="H19:H23">
    <cfRule type="cellIs" dxfId="3" priority="5" operator="lessThan">
      <formula>0</formula>
    </cfRule>
  </conditionalFormatting>
  <conditionalFormatting sqref="I10:I15">
    <cfRule type="containsText" priority="3" operator="containsText" text="You have sufficient skills in this area">
      <formula>NOT(ISERROR(SEARCH("You have sufficient skills in this area",I10)))</formula>
    </cfRule>
    <cfRule type="containsText" dxfId="2" priority="4" operator="containsText" text="You require further development in this area">
      <formula>NOT(ISERROR(SEARCH("You require further development in this area",I10)))</formula>
    </cfRule>
  </conditionalFormatting>
  <conditionalFormatting sqref="I10:I15 I19:I23">
    <cfRule type="containsText" dxfId="1" priority="1" operator="containsText" text="You have sufficient skills in this area">
      <formula>NOT(ISERROR(SEARCH("You have sufficient skills in this area",I10)))</formula>
    </cfRule>
    <cfRule type="containsText" dxfId="0" priority="2" operator="containsText" text="You require further development in this area">
      <formula>NOT(ISERROR(SEARCH("You require further development in this area",I10)))</formula>
    </cfRule>
  </conditionalFormatting>
  <hyperlinks>
    <hyperlink ref="A4" location="Cover!A1" display="Back to Contents"/>
  </hyperlinks>
  <pageMargins left="0.25" right="0.25" top="0.75" bottom="0.75" header="0.3" footer="0.3"/>
  <pageSetup paperSize="9" scale="54" orientation="landscape" verticalDpi="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F52"/>
  <sheetViews>
    <sheetView showGridLines="0" zoomScale="80" zoomScaleNormal="80" zoomScaleSheetLayoutView="50" workbookViewId="0">
      <selection activeCell="B29" sqref="B29"/>
    </sheetView>
  </sheetViews>
  <sheetFormatPr defaultRowHeight="14.4" x14ac:dyDescent="0.3"/>
  <cols>
    <col min="1" max="1" width="6" customWidth="1"/>
    <col min="2" max="2" width="48.5546875" customWidth="1"/>
    <col min="3" max="3" width="131.5546875" customWidth="1"/>
    <col min="4" max="6" width="63.5546875" customWidth="1"/>
    <col min="7" max="7" width="9.109375" customWidth="1"/>
  </cols>
  <sheetData>
    <row r="1" spans="1:6" x14ac:dyDescent="0.3">
      <c r="A1" s="35" t="str">
        <f>Cover!$C$3&amp;" - "&amp;Cover!$C$4</f>
        <v>Agricultural workforce digital capability framework - Self-Assessment Questionnaire</v>
      </c>
      <c r="B1" s="40"/>
      <c r="C1" s="19"/>
    </row>
    <row r="2" spans="1:6" x14ac:dyDescent="0.3">
      <c r="A2" s="35" t="s">
        <v>179</v>
      </c>
      <c r="B2" s="40"/>
    </row>
    <row r="4" spans="1:6" x14ac:dyDescent="0.3">
      <c r="A4" s="19" t="s">
        <v>50</v>
      </c>
    </row>
    <row r="5" spans="1:6" x14ac:dyDescent="0.3">
      <c r="A5" s="37" t="s">
        <v>178</v>
      </c>
      <c r="D5" s="90" t="s">
        <v>177</v>
      </c>
      <c r="E5" s="91"/>
      <c r="F5" s="92"/>
    </row>
    <row r="6" spans="1:6" ht="15" customHeight="1" x14ac:dyDescent="0.6">
      <c r="C6" s="27"/>
      <c r="D6" s="93"/>
      <c r="E6" s="94"/>
      <c r="F6" s="95"/>
    </row>
    <row r="7" spans="1:6" s="11" customFormat="1" ht="25.5" customHeight="1" x14ac:dyDescent="0.3">
      <c r="A7" s="55" t="s">
        <v>62</v>
      </c>
      <c r="B7" s="46" t="s">
        <v>98</v>
      </c>
      <c r="C7" s="46" t="s">
        <v>59</v>
      </c>
      <c r="D7" s="47" t="s">
        <v>153</v>
      </c>
      <c r="E7" s="47" t="s">
        <v>152</v>
      </c>
      <c r="F7" s="47" t="s">
        <v>151</v>
      </c>
    </row>
    <row r="8" spans="1:6" s="11" customFormat="1" ht="38.25" customHeight="1" x14ac:dyDescent="0.3">
      <c r="A8" s="56">
        <v>1</v>
      </c>
      <c r="B8" s="49" t="s">
        <v>60</v>
      </c>
      <c r="C8" s="58" t="s">
        <v>181</v>
      </c>
      <c r="D8" s="57" t="s">
        <v>154</v>
      </c>
      <c r="E8" s="57" t="s">
        <v>191</v>
      </c>
      <c r="F8" s="57" t="s">
        <v>83</v>
      </c>
    </row>
    <row r="9" spans="1:6" s="11" customFormat="1" ht="38.25" customHeight="1" x14ac:dyDescent="0.3">
      <c r="A9" s="56">
        <v>2</v>
      </c>
      <c r="B9" s="49" t="s">
        <v>60</v>
      </c>
      <c r="C9" s="58" t="s">
        <v>88</v>
      </c>
      <c r="D9" s="57" t="s">
        <v>155</v>
      </c>
      <c r="E9" s="57" t="s">
        <v>156</v>
      </c>
      <c r="F9" s="57" t="s">
        <v>144</v>
      </c>
    </row>
    <row r="10" spans="1:6" s="11" customFormat="1" ht="38.25" customHeight="1" x14ac:dyDescent="0.3">
      <c r="A10" s="56">
        <v>3</v>
      </c>
      <c r="B10" s="59" t="s">
        <v>46</v>
      </c>
      <c r="C10" s="58" t="s">
        <v>104</v>
      </c>
      <c r="D10" s="57" t="s">
        <v>123</v>
      </c>
      <c r="E10" s="57" t="s">
        <v>122</v>
      </c>
      <c r="F10" s="57" t="s">
        <v>78</v>
      </c>
    </row>
    <row r="11" spans="1:6" s="11" customFormat="1" ht="38.25" customHeight="1" x14ac:dyDescent="0.3">
      <c r="A11" s="56">
        <v>4</v>
      </c>
      <c r="B11" s="49" t="s">
        <v>51</v>
      </c>
      <c r="C11" s="58" t="s">
        <v>90</v>
      </c>
      <c r="D11" s="57" t="s">
        <v>157</v>
      </c>
      <c r="E11" s="57" t="s">
        <v>131</v>
      </c>
      <c r="F11" s="57" t="s">
        <v>158</v>
      </c>
    </row>
    <row r="12" spans="1:6" s="11" customFormat="1" ht="38.25" customHeight="1" x14ac:dyDescent="0.3">
      <c r="A12" s="56">
        <v>5</v>
      </c>
      <c r="B12" s="49" t="s">
        <v>51</v>
      </c>
      <c r="C12" s="58" t="s">
        <v>109</v>
      </c>
      <c r="D12" s="57" t="s">
        <v>123</v>
      </c>
      <c r="E12" s="57" t="s">
        <v>122</v>
      </c>
      <c r="F12" s="57" t="s">
        <v>78</v>
      </c>
    </row>
    <row r="13" spans="1:6" s="11" customFormat="1" ht="38.25" customHeight="1" x14ac:dyDescent="0.3">
      <c r="A13" s="56">
        <v>6</v>
      </c>
      <c r="B13" s="49" t="s">
        <v>51</v>
      </c>
      <c r="C13" s="82" t="s">
        <v>107</v>
      </c>
      <c r="D13" s="57" t="s">
        <v>159</v>
      </c>
      <c r="E13" s="57" t="s">
        <v>160</v>
      </c>
      <c r="F13" s="57" t="s">
        <v>75</v>
      </c>
    </row>
    <row r="14" spans="1:6" s="11" customFormat="1" ht="38.25" customHeight="1" x14ac:dyDescent="0.3">
      <c r="A14" s="56">
        <v>7</v>
      </c>
      <c r="B14" s="49" t="s">
        <v>56</v>
      </c>
      <c r="C14" s="58" t="s">
        <v>89</v>
      </c>
      <c r="D14" s="57" t="s">
        <v>123</v>
      </c>
      <c r="E14" s="57" t="s">
        <v>122</v>
      </c>
      <c r="F14" s="57" t="s">
        <v>78</v>
      </c>
    </row>
    <row r="15" spans="1:6" s="11" customFormat="1" ht="38.25" customHeight="1" x14ac:dyDescent="0.3">
      <c r="A15" s="56">
        <v>8</v>
      </c>
      <c r="B15" s="49" t="s">
        <v>60</v>
      </c>
      <c r="C15" s="58" t="s">
        <v>87</v>
      </c>
      <c r="D15" s="57" t="s">
        <v>161</v>
      </c>
      <c r="E15" s="57" t="s">
        <v>132</v>
      </c>
      <c r="F15" s="57" t="s">
        <v>162</v>
      </c>
    </row>
    <row r="16" spans="1:6" s="11" customFormat="1" ht="38.25" customHeight="1" x14ac:dyDescent="0.3">
      <c r="A16" s="56">
        <v>9</v>
      </c>
      <c r="B16" s="49" t="s">
        <v>61</v>
      </c>
      <c r="C16" s="58" t="s">
        <v>77</v>
      </c>
      <c r="D16" s="57" t="s">
        <v>163</v>
      </c>
      <c r="E16" s="57" t="s">
        <v>125</v>
      </c>
      <c r="F16" s="57" t="s">
        <v>96</v>
      </c>
    </row>
    <row r="17" spans="1:6" s="11" customFormat="1" ht="38.25" customHeight="1" x14ac:dyDescent="0.3">
      <c r="A17" s="56">
        <v>10</v>
      </c>
      <c r="B17" s="59" t="s">
        <v>58</v>
      </c>
      <c r="C17" s="82" t="s">
        <v>108</v>
      </c>
      <c r="D17" s="57" t="s">
        <v>164</v>
      </c>
      <c r="E17" s="57" t="s">
        <v>165</v>
      </c>
      <c r="F17" s="57" t="s">
        <v>145</v>
      </c>
    </row>
    <row r="18" spans="1:6" s="11" customFormat="1" ht="38.25" customHeight="1" x14ac:dyDescent="0.3">
      <c r="A18" s="56">
        <v>11</v>
      </c>
      <c r="B18" s="59" t="s">
        <v>58</v>
      </c>
      <c r="C18" s="82" t="s">
        <v>100</v>
      </c>
      <c r="D18" s="57" t="s">
        <v>123</v>
      </c>
      <c r="E18" s="57" t="s">
        <v>122</v>
      </c>
      <c r="F18" s="57" t="s">
        <v>78</v>
      </c>
    </row>
    <row r="19" spans="1:6" s="11" customFormat="1" ht="38.25" customHeight="1" x14ac:dyDescent="0.3">
      <c r="A19" s="56">
        <v>12</v>
      </c>
      <c r="B19" s="49" t="s">
        <v>56</v>
      </c>
      <c r="C19" s="58" t="s">
        <v>102</v>
      </c>
      <c r="D19" s="57" t="s">
        <v>123</v>
      </c>
      <c r="E19" s="57" t="s">
        <v>122</v>
      </c>
      <c r="F19" s="57" t="s">
        <v>78</v>
      </c>
    </row>
    <row r="20" spans="1:6" s="11" customFormat="1" ht="38.25" customHeight="1" x14ac:dyDescent="0.3">
      <c r="A20" s="56">
        <v>13</v>
      </c>
      <c r="B20" s="49" t="s">
        <v>58</v>
      </c>
      <c r="C20" s="58" t="s">
        <v>91</v>
      </c>
      <c r="D20" s="57" t="s">
        <v>123</v>
      </c>
      <c r="E20" s="57" t="s">
        <v>122</v>
      </c>
      <c r="F20" s="57" t="s">
        <v>78</v>
      </c>
    </row>
    <row r="21" spans="1:6" s="11" customFormat="1" ht="38.25" customHeight="1" x14ac:dyDescent="0.3">
      <c r="A21" s="56">
        <v>14</v>
      </c>
      <c r="B21" s="59" t="s">
        <v>56</v>
      </c>
      <c r="C21" s="82" t="s">
        <v>133</v>
      </c>
      <c r="D21" s="57" t="s">
        <v>123</v>
      </c>
      <c r="E21" s="57" t="s">
        <v>122</v>
      </c>
      <c r="F21" s="57" t="s">
        <v>78</v>
      </c>
    </row>
    <row r="22" spans="1:6" s="11" customFormat="1" ht="38.25" customHeight="1" x14ac:dyDescent="0.3">
      <c r="A22" s="56">
        <v>15</v>
      </c>
      <c r="B22" s="49" t="s">
        <v>58</v>
      </c>
      <c r="C22" s="58" t="s">
        <v>105</v>
      </c>
      <c r="D22" s="57" t="s">
        <v>166</v>
      </c>
      <c r="E22" s="57" t="s">
        <v>167</v>
      </c>
      <c r="F22" s="57" t="s">
        <v>76</v>
      </c>
    </row>
    <row r="23" spans="1:6" s="11" customFormat="1" ht="38.25" customHeight="1" x14ac:dyDescent="0.3">
      <c r="A23" s="56">
        <v>16</v>
      </c>
      <c r="B23" s="49" t="s">
        <v>57</v>
      </c>
      <c r="C23" s="58" t="s">
        <v>73</v>
      </c>
      <c r="D23" s="57" t="s">
        <v>168</v>
      </c>
      <c r="E23" s="57" t="s">
        <v>169</v>
      </c>
      <c r="F23" s="57" t="s">
        <v>146</v>
      </c>
    </row>
    <row r="24" spans="1:6" s="11" customFormat="1" ht="38.25" customHeight="1" x14ac:dyDescent="0.3">
      <c r="A24" s="56">
        <v>17</v>
      </c>
      <c r="B24" s="59" t="s">
        <v>99</v>
      </c>
      <c r="C24" s="83" t="s">
        <v>110</v>
      </c>
      <c r="D24" s="63" t="s">
        <v>163</v>
      </c>
      <c r="E24" s="63" t="s">
        <v>125</v>
      </c>
      <c r="F24" s="63" t="s">
        <v>96</v>
      </c>
    </row>
    <row r="25" spans="1:6" s="11" customFormat="1" ht="38.25" customHeight="1" x14ac:dyDescent="0.3">
      <c r="A25" s="56">
        <v>18</v>
      </c>
      <c r="B25" s="49" t="s">
        <v>57</v>
      </c>
      <c r="C25" s="58" t="s">
        <v>74</v>
      </c>
      <c r="D25" s="57" t="s">
        <v>170</v>
      </c>
      <c r="E25" s="57" t="s">
        <v>147</v>
      </c>
      <c r="F25" s="57" t="s">
        <v>171</v>
      </c>
    </row>
    <row r="26" spans="1:6" s="11" customFormat="1" ht="38.25" customHeight="1" x14ac:dyDescent="0.3">
      <c r="A26" s="56">
        <v>19</v>
      </c>
      <c r="B26" s="49" t="s">
        <v>53</v>
      </c>
      <c r="C26" s="82" t="s">
        <v>101</v>
      </c>
      <c r="D26" s="57" t="s">
        <v>123</v>
      </c>
      <c r="E26" s="57" t="s">
        <v>122</v>
      </c>
      <c r="F26" s="57" t="s">
        <v>78</v>
      </c>
    </row>
    <row r="27" spans="1:6" s="11" customFormat="1" ht="38.25" customHeight="1" x14ac:dyDescent="0.3">
      <c r="A27" s="56">
        <v>20</v>
      </c>
      <c r="B27" s="59" t="s">
        <v>52</v>
      </c>
      <c r="C27" s="58" t="s">
        <v>80</v>
      </c>
      <c r="D27" s="57" t="s">
        <v>123</v>
      </c>
      <c r="E27" s="57" t="s">
        <v>122</v>
      </c>
      <c r="F27" s="57" t="s">
        <v>78</v>
      </c>
    </row>
    <row r="28" spans="1:6" s="11" customFormat="1" ht="38.25" customHeight="1" x14ac:dyDescent="0.3">
      <c r="A28" s="56">
        <v>21</v>
      </c>
      <c r="B28" s="59" t="s">
        <v>52</v>
      </c>
      <c r="C28" s="58" t="s">
        <v>192</v>
      </c>
      <c r="D28" s="57" t="s">
        <v>172</v>
      </c>
      <c r="E28" s="57" t="s">
        <v>124</v>
      </c>
      <c r="F28" s="57" t="s">
        <v>79</v>
      </c>
    </row>
    <row r="29" spans="1:6" s="11" customFormat="1" ht="38.25" customHeight="1" x14ac:dyDescent="0.3">
      <c r="A29" s="56">
        <v>22</v>
      </c>
      <c r="B29" s="49" t="s">
        <v>53</v>
      </c>
      <c r="C29" s="58" t="s">
        <v>86</v>
      </c>
      <c r="D29" s="57" t="s">
        <v>123</v>
      </c>
      <c r="E29" s="57" t="s">
        <v>122</v>
      </c>
      <c r="F29" s="57" t="s">
        <v>78</v>
      </c>
    </row>
    <row r="30" spans="1:6" s="11" customFormat="1" ht="38.25" customHeight="1" x14ac:dyDescent="0.3">
      <c r="A30" s="56">
        <v>23</v>
      </c>
      <c r="B30" s="49" t="s">
        <v>53</v>
      </c>
      <c r="C30" s="58" t="s">
        <v>93</v>
      </c>
      <c r="D30" s="57" t="s">
        <v>172</v>
      </c>
      <c r="E30" s="57" t="s">
        <v>124</v>
      </c>
      <c r="F30" s="57" t="s">
        <v>79</v>
      </c>
    </row>
    <row r="31" spans="1:6" s="11" customFormat="1" ht="38.25" customHeight="1" x14ac:dyDescent="0.3">
      <c r="A31" s="56">
        <v>24</v>
      </c>
      <c r="B31" s="49" t="s">
        <v>61</v>
      </c>
      <c r="C31" s="58" t="s">
        <v>94</v>
      </c>
      <c r="D31" s="63" t="s">
        <v>163</v>
      </c>
      <c r="E31" s="63" t="s">
        <v>125</v>
      </c>
      <c r="F31" s="63" t="s">
        <v>96</v>
      </c>
    </row>
    <row r="32" spans="1:6" s="11" customFormat="1" ht="38.25" customHeight="1" x14ac:dyDescent="0.3">
      <c r="A32" s="56">
        <v>25</v>
      </c>
      <c r="B32" s="59" t="s">
        <v>54</v>
      </c>
      <c r="C32" s="58" t="s">
        <v>193</v>
      </c>
      <c r="D32" s="57" t="s">
        <v>123</v>
      </c>
      <c r="E32" s="57" t="s">
        <v>122</v>
      </c>
      <c r="F32" s="57" t="s">
        <v>78</v>
      </c>
    </row>
    <row r="33" spans="1:6" s="11" customFormat="1" ht="38.25" customHeight="1" x14ac:dyDescent="0.3">
      <c r="A33" s="56">
        <v>26</v>
      </c>
      <c r="B33" s="49" t="s">
        <v>61</v>
      </c>
      <c r="C33" s="58" t="s">
        <v>81</v>
      </c>
      <c r="D33" s="57" t="s">
        <v>123</v>
      </c>
      <c r="E33" s="57" t="s">
        <v>122</v>
      </c>
      <c r="F33" s="57" t="s">
        <v>78</v>
      </c>
    </row>
    <row r="34" spans="1:6" s="11" customFormat="1" ht="39" customHeight="1" x14ac:dyDescent="0.3">
      <c r="A34" s="56">
        <v>27</v>
      </c>
      <c r="B34" s="49" t="s">
        <v>55</v>
      </c>
      <c r="C34" s="58" t="s">
        <v>82</v>
      </c>
      <c r="D34" s="57" t="s">
        <v>123</v>
      </c>
      <c r="E34" s="57" t="s">
        <v>122</v>
      </c>
      <c r="F34" s="57" t="s">
        <v>78</v>
      </c>
    </row>
    <row r="35" spans="1:6" s="11" customFormat="1" ht="38.25" customHeight="1" x14ac:dyDescent="0.3">
      <c r="A35" s="56">
        <v>28</v>
      </c>
      <c r="B35" s="59" t="s">
        <v>51</v>
      </c>
      <c r="C35" s="58" t="s">
        <v>92</v>
      </c>
      <c r="D35" s="57" t="s">
        <v>172</v>
      </c>
      <c r="E35" s="57" t="s">
        <v>124</v>
      </c>
      <c r="F35" s="57" t="s">
        <v>79</v>
      </c>
    </row>
    <row r="36" spans="1:6" s="11" customFormat="1" ht="38.25" customHeight="1" x14ac:dyDescent="0.3">
      <c r="A36" s="56">
        <v>29</v>
      </c>
      <c r="B36" s="49" t="s">
        <v>55</v>
      </c>
      <c r="C36" s="58" t="s">
        <v>97</v>
      </c>
      <c r="D36" s="57" t="s">
        <v>122</v>
      </c>
      <c r="E36" s="57" t="s">
        <v>122</v>
      </c>
      <c r="F36" s="57" t="s">
        <v>122</v>
      </c>
    </row>
    <row r="37" spans="1:6" s="11" customFormat="1" ht="38.25" customHeight="1" x14ac:dyDescent="0.3">
      <c r="A37" s="56">
        <v>30</v>
      </c>
      <c r="B37" s="49" t="s">
        <v>55</v>
      </c>
      <c r="C37" s="58" t="s">
        <v>106</v>
      </c>
      <c r="D37" s="57" t="s">
        <v>123</v>
      </c>
      <c r="E37" s="57" t="s">
        <v>122</v>
      </c>
      <c r="F37" s="57" t="s">
        <v>78</v>
      </c>
    </row>
    <row r="38" spans="1:6" s="11" customFormat="1" ht="38.25" customHeight="1" x14ac:dyDescent="0.3">
      <c r="A38" s="56">
        <v>31</v>
      </c>
      <c r="B38" s="59" t="s">
        <v>52</v>
      </c>
      <c r="C38" s="58" t="s">
        <v>71</v>
      </c>
      <c r="D38" s="57" t="s">
        <v>173</v>
      </c>
      <c r="E38" s="57" t="s">
        <v>126</v>
      </c>
      <c r="F38" s="57" t="s">
        <v>75</v>
      </c>
    </row>
    <row r="39" spans="1:6" s="11" customFormat="1" ht="38.25" customHeight="1" x14ac:dyDescent="0.3">
      <c r="A39" s="56">
        <v>32</v>
      </c>
      <c r="B39" s="59" t="s">
        <v>52</v>
      </c>
      <c r="C39" s="58" t="s">
        <v>72</v>
      </c>
      <c r="D39" s="57" t="s">
        <v>173</v>
      </c>
      <c r="E39" s="57" t="s">
        <v>126</v>
      </c>
      <c r="F39" s="57" t="s">
        <v>75</v>
      </c>
    </row>
    <row r="40" spans="1:6" s="11" customFormat="1" ht="38.25" customHeight="1" x14ac:dyDescent="0.3">
      <c r="A40" s="56">
        <v>33</v>
      </c>
      <c r="B40" s="59" t="s">
        <v>52</v>
      </c>
      <c r="C40" s="58" t="s">
        <v>95</v>
      </c>
      <c r="D40" s="57" t="s">
        <v>172</v>
      </c>
      <c r="E40" s="57" t="s">
        <v>124</v>
      </c>
      <c r="F40" s="57" t="s">
        <v>79</v>
      </c>
    </row>
    <row r="41" spans="1:6" s="11" customFormat="1" ht="38.25" customHeight="1" x14ac:dyDescent="0.3">
      <c r="A41" s="56">
        <v>34</v>
      </c>
      <c r="B41" s="59" t="s">
        <v>54</v>
      </c>
      <c r="C41" s="58" t="s">
        <v>103</v>
      </c>
      <c r="D41" s="63" t="s">
        <v>163</v>
      </c>
      <c r="E41" s="63" t="s">
        <v>125</v>
      </c>
      <c r="F41" s="63" t="s">
        <v>96</v>
      </c>
    </row>
    <row r="42" spans="1:6" s="11" customFormat="1" ht="38.25" customHeight="1" x14ac:dyDescent="0.3">
      <c r="A42" s="56">
        <v>35</v>
      </c>
      <c r="B42" s="59" t="s">
        <v>46</v>
      </c>
      <c r="C42" s="58" t="s">
        <v>182</v>
      </c>
      <c r="D42" s="63" t="s">
        <v>163</v>
      </c>
      <c r="E42" s="63" t="s">
        <v>125</v>
      </c>
      <c r="F42" s="63" t="s">
        <v>96</v>
      </c>
    </row>
    <row r="43" spans="1:6" s="11" customFormat="1" ht="38.25" customHeight="1" x14ac:dyDescent="0.3">
      <c r="A43" s="56">
        <v>36</v>
      </c>
      <c r="B43" s="59" t="s">
        <v>46</v>
      </c>
      <c r="C43" s="83" t="s">
        <v>67</v>
      </c>
      <c r="D43" s="63" t="s">
        <v>163</v>
      </c>
      <c r="E43" s="63" t="s">
        <v>125</v>
      </c>
      <c r="F43" s="63" t="s">
        <v>96</v>
      </c>
    </row>
    <row r="44" spans="1:6" s="11" customFormat="1" ht="38.25" customHeight="1" x14ac:dyDescent="0.3">
      <c r="A44" s="56">
        <v>37</v>
      </c>
      <c r="B44" s="59" t="s">
        <v>46</v>
      </c>
      <c r="C44" s="83" t="s">
        <v>150</v>
      </c>
      <c r="D44" s="57" t="s">
        <v>174</v>
      </c>
      <c r="E44" s="57" t="s">
        <v>175</v>
      </c>
      <c r="F44" s="57" t="s">
        <v>149</v>
      </c>
    </row>
    <row r="45" spans="1:6" x14ac:dyDescent="0.3">
      <c r="C45" s="11"/>
    </row>
    <row r="46" spans="1:6" x14ac:dyDescent="0.3">
      <c r="B46" s="10"/>
      <c r="C46" s="21"/>
    </row>
    <row r="47" spans="1:6" x14ac:dyDescent="0.3">
      <c r="B47" s="10"/>
      <c r="C47" s="22"/>
    </row>
    <row r="48" spans="1:6" x14ac:dyDescent="0.3">
      <c r="B48" s="10"/>
      <c r="C48" s="22"/>
    </row>
    <row r="49" spans="2:3" x14ac:dyDescent="0.3">
      <c r="B49" s="10"/>
      <c r="C49" s="21"/>
    </row>
    <row r="50" spans="2:3" x14ac:dyDescent="0.3">
      <c r="B50" s="10"/>
      <c r="C50" s="21"/>
    </row>
    <row r="51" spans="2:3" x14ac:dyDescent="0.3">
      <c r="B51" s="10"/>
      <c r="C51" s="21"/>
    </row>
    <row r="52" spans="2:3" x14ac:dyDescent="0.3">
      <c r="B52" s="10"/>
      <c r="C52" s="21"/>
    </row>
  </sheetData>
  <autoFilter ref="A7:F44"/>
  <dataConsolidate/>
  <mergeCells count="1">
    <mergeCell ref="D5:F6"/>
  </mergeCells>
  <hyperlinks>
    <hyperlink ref="A4" location="Cover!A1" display="Back to Contents"/>
  </hyperlinks>
  <pageMargins left="0.25" right="0.25" top="0.75" bottom="0.75" header="0.3" footer="0.3"/>
  <pageSetup paperSize="9" scale="36" fitToHeight="0"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Digital Maturity Assessment ALL</vt:lpstr>
      <vt:lpstr>Cover</vt:lpstr>
      <vt:lpstr>1. Purpose</vt:lpstr>
      <vt:lpstr>2. Individual Profile</vt:lpstr>
      <vt:lpstr>3. Self-Assessment</vt:lpstr>
      <vt:lpstr>4. Raw Scores</vt:lpstr>
      <vt:lpstr>5. Reporting</vt:lpstr>
      <vt:lpstr>6. Reference data</vt:lpstr>
      <vt:lpstr>'1. Purpose'!Print_Area</vt:lpstr>
      <vt:lpstr>'2. Individual Profile'!Print_Area</vt:lpstr>
      <vt:lpstr>'3. Self-Assessment'!Print_Area</vt:lpstr>
      <vt:lpstr>'4. Raw Scores'!Print_Area</vt:lpstr>
      <vt:lpstr>'5. Reporting'!Print_Area</vt:lpstr>
      <vt:lpstr>'6. Reference data'!Print_Area</vt:lpstr>
      <vt:lpstr>Cover!Print_Area</vt:lpstr>
      <vt:lpstr>'3. Self-Assessment'!Print_Titles</vt:lpstr>
      <vt:lpstr>'4. Raw Scores'!Print_Titles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2019-09-05T23:41:12Z</dcterms:modified>
</cp:coreProperties>
</file>